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comments3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345" yWindow="300" windowWidth="13365" windowHeight="11400" activeTab="3"/>
  </bookViews>
  <sheets>
    <sheet name="Accounting" sheetId="1" r:id="rId1"/>
    <sheet name="Anthropology" sheetId="2" r:id="rId2"/>
    <sheet name="Biochem" sheetId="3" r:id="rId3"/>
    <sheet name="Biotech" sheetId="4" r:id="rId4"/>
    <sheet name="Botany" sheetId="5" r:id="rId5"/>
    <sheet name="Chemistry" sheetId="6" r:id="rId6"/>
    <sheet name="CHERTL" sheetId="7" r:id="rId7"/>
    <sheet name="CompSci" sheetId="8" r:id="rId8"/>
    <sheet name="Drama" sheetId="9" r:id="rId9"/>
    <sheet name="Economics" sheetId="10" r:id="rId10"/>
    <sheet name="Education" sheetId="11" r:id="rId11"/>
    <sheet name="English" sheetId="12" r:id="rId12"/>
    <sheet name="Linguistics" sheetId="13" r:id="rId13"/>
    <sheet name="EnviroSci" sheetId="14" r:id="rId14"/>
    <sheet name="FineArt" sheetId="15" r:id="rId15"/>
    <sheet name="Geography" sheetId="16" r:id="rId16"/>
    <sheet name="Geology" sheetId="17" r:id="rId17"/>
    <sheet name="HistoryDept" sheetId="18" r:id="rId18"/>
    <sheet name="HKE" sheetId="19" r:id="rId19"/>
    <sheet name="Ichthy" sheetId="20" r:id="rId20"/>
    <sheet name="InfoSyst" sheetId="21" r:id="rId21"/>
    <sheet name="ISEA" sheetId="22" r:id="rId22"/>
    <sheet name="ISER" sheetId="23" r:id="rId23"/>
    <sheet name="IWR" sheetId="24" r:id="rId24"/>
    <sheet name="Journ" sheetId="25" r:id="rId25"/>
    <sheet name="Law" sheetId="26" r:id="rId26"/>
    <sheet name="Management" sheetId="27" r:id="rId27"/>
    <sheet name="Maths" sheetId="28" r:id="rId28"/>
    <sheet name="Music" sheetId="29" r:id="rId29"/>
    <sheet name="Pharmacy" sheetId="30" r:id="rId30"/>
    <sheet name="Philosophy" sheetId="31" r:id="rId31"/>
    <sheet name="Physics" sheetId="32" r:id="rId32"/>
    <sheet name="Politics" sheetId="33" r:id="rId33"/>
    <sheet name="Psychology" sheetId="34" r:id="rId34"/>
    <sheet name="RBS" sheetId="35" r:id="rId35"/>
    <sheet name="Sociology" sheetId="36" r:id="rId36"/>
    <sheet name="SOL" sheetId="37" r:id="rId37"/>
    <sheet name="Statistics" sheetId="38" r:id="rId38"/>
    <sheet name="Zoology" sheetId="39" r:id="rId39"/>
  </sheets>
  <definedNames>
    <definedName name="_xlnm.Print_Area" localSheetId="0">'Accounting'!$A$1:$I$36</definedName>
  </definedNames>
  <calcPr fullCalcOnLoad="1"/>
</workbook>
</file>

<file path=xl/comments1.xml><?xml version="1.0" encoding="utf-8"?>
<comments xmlns="http://schemas.openxmlformats.org/spreadsheetml/2006/main">
  <authors>
    <author>cmps073</author>
  </authors>
  <commentList>
    <comment ref="B27" authorId="0">
      <text>
        <r>
          <rPr>
            <b/>
            <sz val="8"/>
            <rFont val="Tahoma"/>
            <family val="2"/>
          </rPr>
          <t>2 of these were previously Jnr Lecturers</t>
        </r>
        <r>
          <rPr>
            <sz val="8"/>
            <rFont val="Tahoma"/>
            <family val="2"/>
          </rPr>
          <t xml:space="preserve">
</t>
        </r>
      </text>
    </comment>
  </commentList>
</comments>
</file>

<file path=xl/comments11.xml><?xml version="1.0" encoding="utf-8"?>
<comments xmlns="http://schemas.openxmlformats.org/spreadsheetml/2006/main">
  <authors>
    <author>cmps073</author>
    <author>Rhodes</author>
  </authors>
  <commentList>
    <comment ref="B38" authorId="0">
      <text>
        <r>
          <rPr>
            <b/>
            <sz val="8"/>
            <rFont val="Tahoma"/>
            <family val="2"/>
          </rPr>
          <t>6/6/2011 Instructed to change all historical Jnr Lect allocations to Lect</t>
        </r>
        <r>
          <rPr>
            <sz val="8"/>
            <rFont val="Tahoma"/>
            <family val="2"/>
          </rPr>
          <t xml:space="preserve">
</t>
        </r>
      </text>
    </comment>
    <comment ref="B39" authorId="1">
      <text>
        <r>
          <rPr>
            <b/>
            <sz val="9"/>
            <rFont val="Tahoma"/>
            <family val="2"/>
          </rPr>
          <t>Shared African Languages post falls away from 1/1/2015</t>
        </r>
        <r>
          <rPr>
            <sz val="9"/>
            <rFont val="Tahoma"/>
            <family val="2"/>
          </rPr>
          <t xml:space="preserve">
</t>
        </r>
      </text>
    </comment>
    <comment ref="G39" authorId="1">
      <text>
        <r>
          <rPr>
            <b/>
            <sz val="9"/>
            <rFont val="Tahoma"/>
            <family val="2"/>
          </rPr>
          <t>Not yet in place</t>
        </r>
        <r>
          <rPr>
            <sz val="9"/>
            <rFont val="Tahoma"/>
            <family val="2"/>
          </rPr>
          <t xml:space="preserve">
</t>
        </r>
      </text>
    </comment>
    <comment ref="L39" authorId="1">
      <text>
        <r>
          <rPr>
            <b/>
            <sz val="9"/>
            <rFont val="Tahoma"/>
            <family val="2"/>
          </rPr>
          <t>Assuming she accepts</t>
        </r>
        <r>
          <rPr>
            <sz val="9"/>
            <rFont val="Tahoma"/>
            <family val="2"/>
          </rPr>
          <t xml:space="preserve">
</t>
        </r>
      </text>
    </comment>
    <comment ref="G42" authorId="1">
      <text>
        <r>
          <rPr>
            <sz val="9"/>
            <rFont val="Tahoma"/>
            <family val="2"/>
          </rPr>
          <t>i</t>
        </r>
        <r>
          <rPr>
            <b/>
            <sz val="9"/>
            <rFont val="Tahoma"/>
            <family val="2"/>
          </rPr>
          <t>n place of L Dalvitt until he returns from Journalism. Extended to end 2015 subject to application to IPC. Shortfall from Equity Reserve</t>
        </r>
      </text>
    </comment>
    <comment ref="L42" authorId="1">
      <text>
        <r>
          <rPr>
            <sz val="9"/>
            <rFont val="Tahoma"/>
            <family val="2"/>
          </rPr>
          <t>i</t>
        </r>
        <r>
          <rPr>
            <b/>
            <sz val="9"/>
            <rFont val="Tahoma"/>
            <family val="2"/>
          </rPr>
          <t>n place of L Dalvitt until he returns from Journalism. Extended to end 2015 subject to application to IPC. Shortfall from Equity Reserve</t>
        </r>
      </text>
    </comment>
    <comment ref="E46" authorId="1">
      <text>
        <r>
          <rPr>
            <b/>
            <sz val="9"/>
            <rFont val="Tahoma"/>
            <family val="2"/>
          </rPr>
          <t>1 over SCUs due to Prof Schafer NRF contract not renewed</t>
        </r>
        <r>
          <rPr>
            <sz val="9"/>
            <rFont val="Tahoma"/>
            <family val="2"/>
          </rPr>
          <t xml:space="preserve">
</t>
        </r>
      </text>
    </comment>
  </commentList>
</comments>
</file>

<file path=xl/comments12.xml><?xml version="1.0" encoding="utf-8"?>
<comments xmlns="http://schemas.openxmlformats.org/spreadsheetml/2006/main">
  <authors>
    <author>Rhodes</author>
  </authors>
  <commentList>
    <comment ref="G23" authorId="0">
      <text>
        <r>
          <rPr>
            <b/>
            <sz val="9"/>
            <rFont val="Tahoma"/>
            <family val="2"/>
          </rPr>
          <t>Previously Cornwell at Professor level</t>
        </r>
        <r>
          <rPr>
            <sz val="9"/>
            <rFont val="Tahoma"/>
            <family val="2"/>
          </rPr>
          <t xml:space="preserve">
</t>
        </r>
      </text>
    </comment>
  </commentList>
</comments>
</file>

<file path=xl/comments15.xml><?xml version="1.0" encoding="utf-8"?>
<comments xmlns="http://schemas.openxmlformats.org/spreadsheetml/2006/main">
  <authors>
    <author>Rhodes</author>
  </authors>
  <commentList>
    <comment ref="G22" authorId="0">
      <text>
        <r>
          <rPr>
            <b/>
            <sz val="9"/>
            <rFont val="Tahoma"/>
            <family val="0"/>
          </rPr>
          <t>Rhodes:</t>
        </r>
        <r>
          <rPr>
            <sz val="9"/>
            <rFont val="Tahoma"/>
            <family val="0"/>
          </rPr>
          <t xml:space="preserve">
against Thomas</t>
        </r>
      </text>
    </comment>
  </commentList>
</comments>
</file>

<file path=xl/comments17.xml><?xml version="1.0" encoding="utf-8"?>
<comments xmlns="http://schemas.openxmlformats.org/spreadsheetml/2006/main">
  <authors>
    <author>Rhodes</author>
  </authors>
  <commentList>
    <comment ref="G19" authorId="0">
      <text>
        <r>
          <rPr>
            <b/>
            <sz val="9"/>
            <rFont val="Tahoma"/>
            <family val="2"/>
          </rPr>
          <t>resigned wef 22/5/2015</t>
        </r>
        <r>
          <rPr>
            <sz val="9"/>
            <rFont val="Tahoma"/>
            <family val="2"/>
          </rPr>
          <t xml:space="preserve">
</t>
        </r>
      </text>
    </comment>
    <comment ref="H22" authorId="0">
      <text>
        <r>
          <rPr>
            <b/>
            <sz val="9"/>
            <rFont val="Tahoma"/>
            <family val="2"/>
          </rPr>
          <t>This includes Exploration Geology which was ommitted during budgeting and is being considered. If person appointed in Yao post and takes one or more of modules then we can deduct that r-value from here as it will then be against the SCU not TT budget</t>
        </r>
        <r>
          <rPr>
            <sz val="9"/>
            <rFont val="Tahoma"/>
            <family val="2"/>
          </rPr>
          <t xml:space="preserve">
</t>
        </r>
      </text>
    </comment>
  </commentList>
</comments>
</file>

<file path=xl/comments2.xml><?xml version="1.0" encoding="utf-8"?>
<comments xmlns="http://schemas.openxmlformats.org/spreadsheetml/2006/main">
  <authors>
    <author>Rhodes</author>
  </authors>
  <commentList>
    <comment ref="G19" authorId="0">
      <text>
        <r>
          <rPr>
            <b/>
            <sz val="9"/>
            <rFont val="Tahoma"/>
            <family val="0"/>
          </rPr>
          <t>Rhodes:</t>
        </r>
        <r>
          <rPr>
            <sz val="9"/>
            <rFont val="Tahoma"/>
            <family val="0"/>
          </rPr>
          <t xml:space="preserve">
McDougall recommended against the post. She might start 1 Aug 2015 if accepting</t>
        </r>
      </text>
    </comment>
  </commentList>
</comments>
</file>

<file path=xl/comments24.xml><?xml version="1.0" encoding="utf-8"?>
<comments xmlns="http://schemas.openxmlformats.org/spreadsheetml/2006/main">
  <authors>
    <author>Rhodes</author>
    <author>cmps073</author>
  </authors>
  <commentList>
    <comment ref="B12" authorId="0">
      <text>
        <r>
          <rPr>
            <b/>
            <sz val="9"/>
            <rFont val="Tahoma"/>
            <family val="2"/>
          </rPr>
          <t>Previously funded partly by High Productivity Funding. 50% central  budget in 2015 and 100% in 2016 with continuation of funding based on review with Hughes retirement</t>
        </r>
        <r>
          <rPr>
            <sz val="9"/>
            <rFont val="Tahoma"/>
            <family val="2"/>
          </rPr>
          <t xml:space="preserve">
</t>
        </r>
      </text>
    </comment>
    <comment ref="B13" authorId="1">
      <text>
        <r>
          <rPr>
            <b/>
            <sz val="8"/>
            <rFont val="Tahoma"/>
            <family val="2"/>
          </rPr>
          <t>To test viability .Post was allocated to Anthro but approved for trfr to IWR early 2013. (Ext funding)</t>
        </r>
        <r>
          <rPr>
            <sz val="8"/>
            <rFont val="Tahoma"/>
            <family val="2"/>
          </rPr>
          <t xml:space="preserve">
</t>
        </r>
      </text>
    </comment>
    <comment ref="B14" authorId="0">
      <text>
        <r>
          <rPr>
            <b/>
            <sz val="9"/>
            <rFont val="Tahoma"/>
            <family val="2"/>
          </rPr>
          <t>Due to difficulty in filling appointment was extended to 5 yrs ending 2019</t>
        </r>
        <r>
          <rPr>
            <sz val="9"/>
            <rFont val="Tahoma"/>
            <family val="2"/>
          </rPr>
          <t xml:space="preserve">
</t>
        </r>
      </text>
    </comment>
  </commentList>
</comments>
</file>

<file path=xl/comments25.xml><?xml version="1.0" encoding="utf-8"?>
<comments xmlns="http://schemas.openxmlformats.org/spreadsheetml/2006/main">
  <authors>
    <author>Rhodes</author>
  </authors>
  <commentList>
    <comment ref="G18" authorId="0">
      <text>
        <r>
          <rPr>
            <b/>
            <sz val="9"/>
            <rFont val="Tahoma"/>
            <family val="0"/>
          </rPr>
          <t>Rhodes:</t>
        </r>
        <r>
          <rPr>
            <sz val="9"/>
            <rFont val="Tahoma"/>
            <family val="0"/>
          </rPr>
          <t xml:space="preserve">
promoted in 2015
</t>
        </r>
      </text>
    </comment>
    <comment ref="G23" authorId="0">
      <text>
        <r>
          <rPr>
            <b/>
            <sz val="9"/>
            <rFont val="Tahoma"/>
            <family val="0"/>
          </rPr>
          <t>Rhodes:</t>
        </r>
        <r>
          <rPr>
            <sz val="9"/>
            <rFont val="Tahoma"/>
            <family val="0"/>
          </rPr>
          <t xml:space="preserve">
should be against Paul Hill (10000713) instead of 10000763 which is ex- Mathurine who left 13 Jun 2014.</t>
        </r>
      </text>
    </comment>
    <comment ref="G30" authorId="0">
      <text>
        <r>
          <rPr>
            <b/>
            <sz val="9"/>
            <rFont val="Tahoma"/>
            <family val="0"/>
          </rPr>
          <t>Rhodes:</t>
        </r>
        <r>
          <rPr>
            <sz val="9"/>
            <rFont val="Tahoma"/>
            <family val="0"/>
          </rPr>
          <t xml:space="preserve">
resigned 31 Mar 2014. 10000713 is dormant on PHR. I Think Dougan should be against this post as started 01 Jul 2014</t>
        </r>
      </text>
    </comment>
    <comment ref="B35" authorId="0">
      <text>
        <r>
          <rPr>
            <b/>
            <sz val="9"/>
            <rFont val="Tahoma"/>
            <family val="2"/>
          </rPr>
          <t>Dir HR approved that the 1xAD TA that was 0.2 SCUs be made 0.3 SCUs from 2015</t>
        </r>
        <r>
          <rPr>
            <sz val="9"/>
            <rFont val="Tahoma"/>
            <family val="2"/>
          </rPr>
          <t xml:space="preserve">
</t>
        </r>
      </text>
    </comment>
  </commentList>
</comments>
</file>

<file path=xl/comments26.xml><?xml version="1.0" encoding="utf-8"?>
<comments xmlns="http://schemas.openxmlformats.org/spreadsheetml/2006/main">
  <authors>
    <author>Rhodes</author>
  </authors>
  <commentList>
    <comment ref="G16" authorId="0">
      <text>
        <r>
          <rPr>
            <b/>
            <sz val="9"/>
            <rFont val="Tahoma"/>
            <family val="2"/>
          </rPr>
          <t>Rhodes:</t>
        </r>
        <r>
          <rPr>
            <sz val="9"/>
            <rFont val="Tahoma"/>
            <family val="2"/>
          </rPr>
          <t xml:space="preserve">
Original appointment should've been at a Professor level, but was revised to AP until such time he is awarded his PhD.</t>
        </r>
      </text>
    </comment>
    <comment ref="G22" authorId="0">
      <text>
        <r>
          <rPr>
            <b/>
            <sz val="9"/>
            <rFont val="Tahoma"/>
            <family val="2"/>
          </rPr>
          <t>Rhodes:</t>
        </r>
        <r>
          <rPr>
            <sz val="9"/>
            <rFont val="Tahoma"/>
            <family val="2"/>
          </rPr>
          <t xml:space="preserve">
Resigned, last working day to be 30/6/2015</t>
        </r>
      </text>
    </comment>
    <comment ref="G29" authorId="0">
      <text>
        <r>
          <rPr>
            <b/>
            <sz val="9"/>
            <rFont val="Tahoma"/>
            <family val="2"/>
          </rPr>
          <t>Rhodes:</t>
        </r>
        <r>
          <rPr>
            <sz val="9"/>
            <rFont val="Tahoma"/>
            <family val="2"/>
          </rPr>
          <t xml:space="preserve">
Resigned effective 30JUne</t>
        </r>
      </text>
    </comment>
  </commentList>
</comments>
</file>

<file path=xl/comments27.xml><?xml version="1.0" encoding="utf-8"?>
<comments xmlns="http://schemas.openxmlformats.org/spreadsheetml/2006/main">
  <authors>
    <author>Rhodes</author>
  </authors>
  <commentList>
    <comment ref="G18" authorId="0">
      <text>
        <r>
          <rPr>
            <b/>
            <sz val="9"/>
            <rFont val="Tahoma"/>
            <family val="2"/>
          </rPr>
          <t>Rhodes:</t>
        </r>
        <r>
          <rPr>
            <sz val="9"/>
            <rFont val="Tahoma"/>
            <family val="2"/>
          </rPr>
          <t xml:space="preserve">
This is Prof Court's previous post</t>
        </r>
      </text>
    </comment>
  </commentList>
</comments>
</file>

<file path=xl/comments28.xml><?xml version="1.0" encoding="utf-8"?>
<comments xmlns="http://schemas.openxmlformats.org/spreadsheetml/2006/main">
  <authors>
    <author>Rhodes</author>
  </authors>
  <commentList>
    <comment ref="B21" authorId="0">
      <text>
        <r>
          <rPr>
            <b/>
            <sz val="9"/>
            <rFont val="Tahoma"/>
            <family val="2"/>
          </rPr>
          <t>See email Sarah to HOD, Dean Science and Dean T&amp;L. Unspent funds to go to reserve to possibly fund year 3</t>
        </r>
        <r>
          <rPr>
            <sz val="9"/>
            <rFont val="Tahoma"/>
            <family val="2"/>
          </rPr>
          <t xml:space="preserve">
</t>
        </r>
      </text>
    </comment>
    <comment ref="G21" authorId="0">
      <text>
        <r>
          <rPr>
            <b/>
            <sz val="9"/>
            <rFont val="Tahoma"/>
            <family val="2"/>
          </rPr>
          <t xml:space="preserve">TD grant may run short in year 3. Equity Reserve from yr 1 and 2 to fund yr 3. </t>
        </r>
        <r>
          <rPr>
            <sz val="9"/>
            <rFont val="Tahoma"/>
            <family val="2"/>
          </rPr>
          <t xml:space="preserve">
</t>
        </r>
      </text>
    </comment>
  </commentList>
</comments>
</file>

<file path=xl/comments29.xml><?xml version="1.0" encoding="utf-8"?>
<comments xmlns="http://schemas.openxmlformats.org/spreadsheetml/2006/main">
  <authors>
    <author>Rhodes</author>
  </authors>
  <commentList>
    <comment ref="B12" authorId="0">
      <text>
        <r>
          <rPr>
            <b/>
            <sz val="9"/>
            <rFont val="Tahoma"/>
            <family val="2"/>
          </rPr>
          <t>Previously 3. 1 of these posts frozen to fund new post in Law</t>
        </r>
        <r>
          <rPr>
            <sz val="9"/>
            <rFont val="Tahoma"/>
            <family val="2"/>
          </rPr>
          <t xml:space="preserve">
</t>
        </r>
      </text>
    </comment>
    <comment ref="H14" authorId="0">
      <text>
        <r>
          <rPr>
            <b/>
            <sz val="9"/>
            <rFont val="Tahoma"/>
            <family val="2"/>
          </rPr>
          <t>When Munoz leaves no vacancy should reflect as post has been frozen</t>
        </r>
        <r>
          <rPr>
            <sz val="9"/>
            <rFont val="Tahoma"/>
            <family val="2"/>
          </rPr>
          <t xml:space="preserve">
</t>
        </r>
      </text>
    </comment>
  </commentList>
</comments>
</file>

<file path=xl/comments3.xml><?xml version="1.0" encoding="utf-8"?>
<comments xmlns="http://schemas.openxmlformats.org/spreadsheetml/2006/main">
  <authors>
    <author>Rhodes</author>
    <author>cmps073</author>
  </authors>
  <commentList>
    <comment ref="B21" authorId="0">
      <text>
        <r>
          <rPr>
            <b/>
            <sz val="9"/>
            <rFont val="Tahoma"/>
            <family val="2"/>
          </rPr>
          <t>Conditions: 8 additional Masters students registered plus temp teaching substantially reduced</t>
        </r>
        <r>
          <rPr>
            <sz val="9"/>
            <rFont val="Tahoma"/>
            <family val="2"/>
          </rPr>
          <t xml:space="preserve">
</t>
        </r>
      </text>
    </comment>
    <comment ref="B22" authorId="1">
      <text>
        <r>
          <rPr>
            <b/>
            <sz val="8"/>
            <rFont val="Tahoma"/>
            <family val="2"/>
          </rPr>
          <t>NRF contract of which RU funds 50% plus all benefits</t>
        </r>
        <r>
          <rPr>
            <sz val="8"/>
            <rFont val="Tahoma"/>
            <family val="2"/>
          </rPr>
          <t xml:space="preserve">
</t>
        </r>
      </text>
    </comment>
    <comment ref="B23" authorId="0">
      <text>
        <r>
          <rPr>
            <b/>
            <sz val="9"/>
            <rFont val="Tahoma"/>
            <family val="2"/>
          </rPr>
          <t>Deleted a 0.3 SCU allocation that appeared from 2010 that was likely linked to VC funding of R100k for permanent appt of Tastan-Bishop. Have deleted this allocation as at 1/1/2014</t>
        </r>
        <r>
          <rPr>
            <sz val="9"/>
            <rFont val="Tahoma"/>
            <family val="2"/>
          </rPr>
          <t xml:space="preserve">
</t>
        </r>
      </text>
    </comment>
    <comment ref="B25" authorId="0">
      <text>
        <r>
          <rPr>
            <b/>
            <sz val="9"/>
            <rFont val="Tahoma"/>
            <family val="2"/>
          </rPr>
          <t>approved for 2015 on basis of new Lecturer post approved fm 2016, subject to conditions, including that TT budget is reduced substantially</t>
        </r>
        <r>
          <rPr>
            <sz val="9"/>
            <rFont val="Tahoma"/>
            <family val="2"/>
          </rPr>
          <t xml:space="preserve">
</t>
        </r>
      </text>
    </comment>
  </commentList>
</comments>
</file>

<file path=xl/comments31.xml><?xml version="1.0" encoding="utf-8"?>
<comments xmlns="http://schemas.openxmlformats.org/spreadsheetml/2006/main">
  <authors>
    <author>Rhodes</author>
    <author>cmps073</author>
  </authors>
  <commentList>
    <comment ref="G12" authorId="0">
      <text>
        <r>
          <rPr>
            <b/>
            <sz val="9"/>
            <rFont val="Tahoma"/>
            <family val="2"/>
          </rPr>
          <t>can only be filled on contract basis upon retirement to accommodate Martin return from Deanship</t>
        </r>
        <r>
          <rPr>
            <sz val="9"/>
            <rFont val="Tahoma"/>
            <family val="2"/>
          </rPr>
          <t xml:space="preserve">
</t>
        </r>
      </text>
    </comment>
    <comment ref="B19" authorId="1">
      <text>
        <r>
          <rPr>
            <b/>
            <sz val="8"/>
            <rFont val="Tahoma"/>
            <family val="2"/>
          </rPr>
          <t>6/6/2011 Instructed to change all historical Jnr Lect allocations to Lect</t>
        </r>
        <r>
          <rPr>
            <sz val="8"/>
            <rFont val="Tahoma"/>
            <family val="2"/>
          </rPr>
          <t xml:space="preserve">
</t>
        </r>
      </text>
    </comment>
    <comment ref="G20" authorId="0">
      <text>
        <r>
          <rPr>
            <b/>
            <sz val="9"/>
            <rFont val="Tahoma"/>
            <family val="2"/>
          </rPr>
          <t>Approved to fill permanently pending Vermaak retirement</t>
        </r>
        <r>
          <rPr>
            <sz val="9"/>
            <rFont val="Tahoma"/>
            <family val="2"/>
          </rPr>
          <t xml:space="preserve">
</t>
        </r>
      </text>
    </comment>
    <comment ref="H22" authorId="0">
      <text>
        <r>
          <rPr>
            <b/>
            <sz val="9"/>
            <rFont val="Tahoma"/>
            <family val="2"/>
          </rPr>
          <t>Agreement no temp teaching on basis of agreement that they can use 2x SCUs against future Vermaak as well as Martin 'vacancy'</t>
        </r>
        <r>
          <rPr>
            <sz val="9"/>
            <rFont val="Tahoma"/>
            <family val="2"/>
          </rPr>
          <t xml:space="preserve">
</t>
        </r>
      </text>
    </comment>
  </commentList>
</comments>
</file>

<file path=xl/comments33.xml><?xml version="1.0" encoding="utf-8"?>
<comments xmlns="http://schemas.openxmlformats.org/spreadsheetml/2006/main">
  <authors>
    <author>Rhodes</author>
  </authors>
  <commentList>
    <comment ref="G11" authorId="0">
      <text>
        <r>
          <rPr>
            <b/>
            <sz val="9"/>
            <rFont val="Tahoma"/>
            <family val="2"/>
          </rPr>
          <t>To be filled at L level in future</t>
        </r>
        <r>
          <rPr>
            <sz val="9"/>
            <rFont val="Tahoma"/>
            <family val="2"/>
          </rPr>
          <t xml:space="preserve">
</t>
        </r>
      </text>
    </comment>
    <comment ref="B22" authorId="0">
      <text>
        <r>
          <rPr>
            <sz val="9"/>
            <rFont val="Tahoma"/>
            <family val="2"/>
          </rPr>
          <t xml:space="preserve">This was approved at 1333 hrs till end 2014. NO application to IPC therefore reverts to original level of 1000hrs in 2015
</t>
        </r>
      </text>
    </comment>
  </commentList>
</comments>
</file>

<file path=xl/comments34.xml><?xml version="1.0" encoding="utf-8"?>
<comments xmlns="http://schemas.openxmlformats.org/spreadsheetml/2006/main">
  <authors>
    <author>Rhodes</author>
  </authors>
  <commentList>
    <comment ref="G15" authorId="0">
      <text>
        <r>
          <rPr>
            <b/>
            <sz val="9"/>
            <rFont val="Tahoma"/>
            <family val="2"/>
          </rPr>
          <t>Rhodes:</t>
        </r>
        <r>
          <rPr>
            <sz val="9"/>
            <rFont val="Tahoma"/>
            <family val="2"/>
          </rPr>
          <t xml:space="preserve">
Re-advertising</t>
        </r>
      </text>
    </comment>
    <comment ref="G21" authorId="0">
      <text>
        <r>
          <rPr>
            <b/>
            <sz val="9"/>
            <rFont val="Tahoma"/>
            <family val="2"/>
          </rPr>
          <t>Rhodes:</t>
        </r>
        <r>
          <rPr>
            <sz val="9"/>
            <rFont val="Tahoma"/>
            <family val="2"/>
          </rPr>
          <t xml:space="preserve">
Mr Rashid Ahmed offer made at SL level. He might decline but there is a B- Candidate</t>
        </r>
      </text>
    </comment>
    <comment ref="G31" authorId="0">
      <text>
        <r>
          <rPr>
            <b/>
            <sz val="9"/>
            <rFont val="Tahoma"/>
            <family val="2"/>
          </rPr>
          <t>Started 4/2/2015</t>
        </r>
        <r>
          <rPr>
            <sz val="9"/>
            <rFont val="Tahoma"/>
            <family val="2"/>
          </rPr>
          <t xml:space="preserve">
ex- Moerdyk</t>
        </r>
      </text>
    </comment>
  </commentList>
</comments>
</file>

<file path=xl/comments36.xml><?xml version="1.0" encoding="utf-8"?>
<comments xmlns="http://schemas.openxmlformats.org/spreadsheetml/2006/main">
  <authors>
    <author>cmps073</author>
  </authors>
  <commentList>
    <comment ref="B22" authorId="0">
      <text>
        <r>
          <rPr>
            <b/>
            <sz val="8"/>
            <rFont val="Tahoma"/>
            <family val="2"/>
          </rPr>
          <t>Not linked to development posts. Approved by IPC in 2014 to renew 2015=2017</t>
        </r>
        <r>
          <rPr>
            <sz val="8"/>
            <rFont val="Tahoma"/>
            <family val="2"/>
          </rPr>
          <t xml:space="preserve">
</t>
        </r>
      </text>
    </comment>
  </commentList>
</comments>
</file>

<file path=xl/comments37.xml><?xml version="1.0" encoding="utf-8"?>
<comments xmlns="http://schemas.openxmlformats.org/spreadsheetml/2006/main">
  <authors>
    <author>Rhodes</author>
  </authors>
  <commentList>
    <comment ref="A11" authorId="0">
      <text>
        <r>
          <rPr>
            <b/>
            <sz val="8"/>
            <rFont val="Tahoma"/>
            <family val="2"/>
          </rPr>
          <t>IPC: Max</t>
        </r>
        <r>
          <rPr>
            <b/>
            <sz val="9"/>
            <rFont val="Tahoma"/>
            <family val="2"/>
          </rPr>
          <t xml:space="preserve"> </t>
        </r>
        <r>
          <rPr>
            <b/>
            <sz val="8"/>
            <rFont val="Tahoma"/>
            <family val="2"/>
          </rPr>
          <t>14.6SCUs. May exceed by 1SCU if successful motivation to fill Afrik at AP level</t>
        </r>
        <r>
          <rPr>
            <sz val="8"/>
            <rFont val="Tahoma"/>
            <family val="2"/>
          </rPr>
          <t xml:space="preserve">
</t>
        </r>
      </text>
    </comment>
    <comment ref="B29" authorId="0">
      <text>
        <r>
          <rPr>
            <b/>
            <sz val="9"/>
            <rFont val="Tahoma"/>
            <family val="0"/>
          </rPr>
          <t>May be filled at AP level subject to conditions per IPC letter dd 26/8/2014</t>
        </r>
        <r>
          <rPr>
            <sz val="9"/>
            <rFont val="Tahoma"/>
            <family val="0"/>
          </rPr>
          <t xml:space="preserve">
</t>
        </r>
      </text>
    </comment>
    <comment ref="G31" authorId="0">
      <text>
        <r>
          <rPr>
            <b/>
            <sz val="9"/>
            <rFont val="Tahoma"/>
            <family val="0"/>
          </rPr>
          <t>Huisamen against this post on contract</t>
        </r>
        <r>
          <rPr>
            <sz val="9"/>
            <rFont val="Tahoma"/>
            <family val="0"/>
          </rPr>
          <t xml:space="preserve">
</t>
        </r>
      </text>
    </comment>
    <comment ref="B38" authorId="0">
      <text>
        <r>
          <rPr>
            <b/>
            <sz val="9"/>
            <rFont val="Tahoma"/>
            <family val="2"/>
          </rPr>
          <t xml:space="preserve"> Continuation beyond 2017 subject to motivation to Staffing Committee</t>
        </r>
        <r>
          <rPr>
            <sz val="9"/>
            <rFont val="Tahoma"/>
            <family val="2"/>
          </rPr>
          <t xml:space="preserve">
</t>
        </r>
      </text>
    </comment>
  </commentList>
</comments>
</file>

<file path=xl/comments38.xml><?xml version="1.0" encoding="utf-8"?>
<comments xmlns="http://schemas.openxmlformats.org/spreadsheetml/2006/main">
  <authors>
    <author>Rhodes</author>
  </authors>
  <commentList>
    <comment ref="G13" authorId="0">
      <text>
        <r>
          <rPr>
            <b/>
            <sz val="9"/>
            <rFont val="Tahoma"/>
            <family val="2"/>
          </rPr>
          <t xml:space="preserve">Not filling post at present. Determine whether this is still viable to keep this post. </t>
        </r>
        <r>
          <rPr>
            <sz val="9"/>
            <rFont val="Tahoma"/>
            <family val="2"/>
          </rPr>
          <t xml:space="preserve">
</t>
        </r>
      </text>
    </comment>
  </commentList>
</comments>
</file>

<file path=xl/comments39.xml><?xml version="1.0" encoding="utf-8"?>
<comments xmlns="http://schemas.openxmlformats.org/spreadsheetml/2006/main">
  <authors>
    <author>Rhodes</author>
  </authors>
  <commentList>
    <comment ref="C11" authorId="0">
      <text>
        <r>
          <rPr>
            <b/>
            <sz val="9"/>
            <rFont val="Tahoma"/>
            <family val="2"/>
          </rPr>
          <t>SCUs reflect RU funded portion of DP less NRF funding</t>
        </r>
        <r>
          <rPr>
            <sz val="9"/>
            <rFont val="Tahoma"/>
            <family val="2"/>
          </rPr>
          <t xml:space="preserve">
</t>
        </r>
      </text>
    </comment>
  </commentList>
</comments>
</file>

<file path=xl/comments6.xml><?xml version="1.0" encoding="utf-8"?>
<comments xmlns="http://schemas.openxmlformats.org/spreadsheetml/2006/main">
  <authors>
    <author>Rhodes</author>
  </authors>
  <commentList>
    <comment ref="C11" authorId="0">
      <text>
        <r>
          <rPr>
            <b/>
            <sz val="9"/>
            <rFont val="Tahoma"/>
            <family val="2"/>
          </rPr>
          <t>Scus reflect RU portion of cost ie DP total less NRF funding</t>
        </r>
        <r>
          <rPr>
            <sz val="9"/>
            <rFont val="Tahoma"/>
            <family val="2"/>
          </rPr>
          <t xml:space="preserve">
</t>
        </r>
      </text>
    </comment>
  </commentList>
</comments>
</file>

<file path=xl/comments7.xml><?xml version="1.0" encoding="utf-8"?>
<comments xmlns="http://schemas.openxmlformats.org/spreadsheetml/2006/main">
  <authors>
    <author>Rhodes</author>
    <author>cmps073</author>
  </authors>
  <commentList>
    <comment ref="G18" authorId="0">
      <text>
        <r>
          <rPr>
            <b/>
            <sz val="9"/>
            <rFont val="Tahoma"/>
            <family val="2"/>
          </rPr>
          <t xml:space="preserve">IPC Approved contract appt but VC has approved permanent appt based on motivation given. </t>
        </r>
      </text>
    </comment>
    <comment ref="B20" authorId="0">
      <text>
        <r>
          <rPr>
            <sz val="9"/>
            <rFont val="Tahoma"/>
            <family val="2"/>
          </rPr>
          <t xml:space="preserve">This may become a permanent move of post to Stats from 2017
</t>
        </r>
      </text>
    </comment>
    <comment ref="G20" authorId="0">
      <text>
        <r>
          <rPr>
            <sz val="9"/>
            <rFont val="Tahoma"/>
            <family val="2"/>
          </rPr>
          <t xml:space="preserve">This may become a permanent move of post to Stats from 2017
</t>
        </r>
      </text>
    </comment>
    <comment ref="B26" authorId="1">
      <text>
        <r>
          <rPr>
            <b/>
            <sz val="8"/>
            <rFont val="Tahoma"/>
            <family val="2"/>
          </rPr>
          <t>50% funded by CHERTL till end 2013</t>
        </r>
        <r>
          <rPr>
            <sz val="8"/>
            <rFont val="Tahoma"/>
            <family val="2"/>
          </rPr>
          <t xml:space="preserve">
</t>
        </r>
      </text>
    </comment>
  </commentList>
</comments>
</file>

<file path=xl/comments9.xml><?xml version="1.0" encoding="utf-8"?>
<comments xmlns="http://schemas.openxmlformats.org/spreadsheetml/2006/main">
  <authors>
    <author>Rhodes</author>
  </authors>
  <commentList>
    <comment ref="G18" authorId="0">
      <text>
        <r>
          <rPr>
            <b/>
            <sz val="9"/>
            <rFont val="Tahoma"/>
            <family val="0"/>
          </rPr>
          <t>Rhodes:</t>
        </r>
        <r>
          <rPr>
            <sz val="9"/>
            <rFont val="Tahoma"/>
            <family val="0"/>
          </rPr>
          <t xml:space="preserve">
Appt against Prof Gordons leave, thereafer his retirement</t>
        </r>
      </text>
    </comment>
  </commentList>
</comments>
</file>

<file path=xl/sharedStrings.xml><?xml version="1.0" encoding="utf-8"?>
<sst xmlns="http://schemas.openxmlformats.org/spreadsheetml/2006/main" count="1277" uniqueCount="624">
  <si>
    <t>RHODES  UNIVERSITY</t>
  </si>
  <si>
    <t xml:space="preserve">SCU ALLOCATIONS: </t>
  </si>
  <si>
    <t>FACULTY  OF  COMMERCE</t>
  </si>
  <si>
    <t>ACCOUNTING</t>
  </si>
  <si>
    <t>SCU's</t>
  </si>
  <si>
    <t>Professors</t>
  </si>
  <si>
    <t>Professor</t>
  </si>
  <si>
    <t>Associate Professors</t>
  </si>
  <si>
    <t>Bunting</t>
  </si>
  <si>
    <t>Maree</t>
  </si>
  <si>
    <t>Lancaster</t>
  </si>
  <si>
    <t>Senior Lecturers</t>
  </si>
  <si>
    <t>Barnard</t>
  </si>
  <si>
    <t>Williams</t>
  </si>
  <si>
    <t>Lecturers</t>
  </si>
  <si>
    <t>Wagenaar</t>
  </si>
  <si>
    <t>Poole</t>
  </si>
  <si>
    <t>Academic Articles</t>
  </si>
  <si>
    <t>Temporary Teaching</t>
  </si>
  <si>
    <t>Associate Professor</t>
  </si>
  <si>
    <t xml:space="preserve"> Historical allocation of posts</t>
  </si>
  <si>
    <t>Hockly</t>
  </si>
  <si>
    <t>Temporary teaching</t>
  </si>
  <si>
    <t>Webber</t>
  </si>
  <si>
    <t>Stack (Contract)- KPMG Chair</t>
  </si>
  <si>
    <t xml:space="preserve">Harnett </t>
  </si>
  <si>
    <t>Horn</t>
  </si>
  <si>
    <t xml:space="preserve">Senior Lecturer (previously contract), to shadow Stack). Permanent fm 2012. </t>
  </si>
  <si>
    <t>Myers</t>
  </si>
  <si>
    <t>1 SCU = Total annual estimated package of Senior Lecturer</t>
  </si>
  <si>
    <t>Coopasamy</t>
  </si>
  <si>
    <t>Qwesha</t>
  </si>
  <si>
    <t>Arendse</t>
  </si>
  <si>
    <t>Sazi</t>
  </si>
  <si>
    <t>As at 1/6/2015</t>
  </si>
  <si>
    <t>FACULTY  OF HUMANITIES</t>
  </si>
  <si>
    <t>ANTHROPOLOGY</t>
  </si>
  <si>
    <t>Historical allocation of posts</t>
  </si>
  <si>
    <t>Aswani</t>
  </si>
  <si>
    <t>Assoc Professor</t>
  </si>
  <si>
    <t>Vacant (ex Boswell)</t>
  </si>
  <si>
    <t>Owen</t>
  </si>
  <si>
    <t>Senior Lecturer</t>
  </si>
  <si>
    <t>Henderson</t>
  </si>
  <si>
    <t>Snr Researcher</t>
  </si>
  <si>
    <t>Dold</t>
  </si>
  <si>
    <t>Lecturer</t>
  </si>
  <si>
    <t>Vacant (ex Bernard)</t>
  </si>
  <si>
    <t>Fm 1/1/2014 Snr Researcher ex ISER for duration of Dold appt</t>
  </si>
  <si>
    <t>Temp Teaching</t>
  </si>
  <si>
    <t>FACULTY  OF SCIENCE</t>
  </si>
  <si>
    <t>BIOCHEMISTRY  AND  MICROBIOLOGY</t>
  </si>
  <si>
    <t>Historial allocation of posts</t>
  </si>
  <si>
    <t>As at 1/1/2015</t>
  </si>
  <si>
    <t xml:space="preserve"> </t>
  </si>
  <si>
    <t>Pletschke</t>
  </si>
  <si>
    <t>Dorrington- NRF Chair</t>
  </si>
  <si>
    <t>Hoppe</t>
  </si>
  <si>
    <t>Tastan Bishop</t>
  </si>
  <si>
    <t>Dames</t>
  </si>
  <si>
    <t>Wilhelmi</t>
  </si>
  <si>
    <t>Knox</t>
  </si>
  <si>
    <r>
      <t xml:space="preserve">New Lect post wef </t>
    </r>
    <r>
      <rPr>
        <u val="single"/>
        <sz val="10"/>
        <color indexed="8"/>
        <rFont val="Times New Roman"/>
        <family val="1"/>
      </rPr>
      <t>1/1/2016</t>
    </r>
    <r>
      <rPr>
        <sz val="10"/>
        <color indexed="8"/>
        <rFont val="Times New Roman"/>
        <family val="1"/>
      </rPr>
      <t xml:space="preserve"> subject to conditions per IPC</t>
    </r>
  </si>
  <si>
    <t>Garth Abrahams (Against Prof Dorrington's chairship)</t>
  </si>
  <si>
    <t>GS Sequencing Facility Mngr (Lecturer level)- Extended Contract 2015</t>
  </si>
  <si>
    <t xml:space="preserve">Lect: GS Seq Facility Mngr- Part NRF </t>
  </si>
  <si>
    <t>Matcher ( 1/1/2012 to 31/12/2014)</t>
  </si>
  <si>
    <t>BIOTECHNOLOGY INNOVATION CENTRE</t>
  </si>
  <si>
    <t>Limson</t>
  </si>
  <si>
    <t>Boshoff</t>
  </si>
  <si>
    <t>Edkins</t>
  </si>
  <si>
    <t>Prinsloo</t>
  </si>
  <si>
    <t>New Lecturer post approved- 2015</t>
  </si>
  <si>
    <t>1 SCU = Total annual package of Senior Lecturer</t>
  </si>
  <si>
    <t>BOTANY</t>
  </si>
  <si>
    <t>Barker</t>
  </si>
  <si>
    <t>Ripley</t>
  </si>
  <si>
    <t>Peter</t>
  </si>
  <si>
    <t>Vetter</t>
  </si>
  <si>
    <t>Rajkaran</t>
  </si>
  <si>
    <t>CHEMISTRY</t>
  </si>
  <si>
    <t>Dist Professor</t>
  </si>
  <si>
    <t>Dist Prof &amp; NRF Chair</t>
  </si>
  <si>
    <t>Nyokong</t>
  </si>
  <si>
    <t>Krause</t>
  </si>
  <si>
    <t>Director: Centre for Chemico &amp; Biomedicinal Research</t>
  </si>
  <si>
    <t>Kaye (Contract)</t>
  </si>
  <si>
    <t>Watkins</t>
  </si>
  <si>
    <t>Vacant</t>
  </si>
  <si>
    <t>Mashazi</t>
  </si>
  <si>
    <t>Sewry</t>
  </si>
  <si>
    <t>Klein</t>
  </si>
  <si>
    <t>Lobb</t>
  </si>
  <si>
    <t>Snr Instrument Scientist</t>
  </si>
  <si>
    <t>Kempgens</t>
  </si>
  <si>
    <t>Khene</t>
  </si>
  <si>
    <t>Khanye</t>
  </si>
  <si>
    <t>Snr Instrument Scientist (ex Protein NMR Specialist)</t>
  </si>
  <si>
    <t>Researcher</t>
  </si>
  <si>
    <t>Britton (Research Funding)</t>
  </si>
  <si>
    <t>ACADEMIC GENERAL</t>
  </si>
  <si>
    <t>CHERTL</t>
  </si>
  <si>
    <t>(Dean/Professor SCU's moved to Academic General as at 1/4/2013)</t>
  </si>
  <si>
    <t>Professor (O/Funded)</t>
  </si>
  <si>
    <t>Webb (until 31/12/2015)</t>
  </si>
  <si>
    <t>Quinn</t>
  </si>
  <si>
    <t xml:space="preserve">New AP post approved fm 2015 by IPC. 2015-2017 DHET funds with VC Discretionary surety. Apply 2017 to IPC for funding thereafter. </t>
  </si>
  <si>
    <t>Associate Professor (PhD     Co-Ordinator)</t>
  </si>
  <si>
    <t>McKenna</t>
  </si>
  <si>
    <t>Vorster</t>
  </si>
  <si>
    <t>Skead (against new AP post fm DHET funding)</t>
  </si>
  <si>
    <t>(Dev Facilitator )-SL</t>
  </si>
  <si>
    <t>Southwood</t>
  </si>
  <si>
    <t xml:space="preserve">ex Coetzee post reassign to Stats (as devpt post) to end 2016 </t>
  </si>
  <si>
    <t>Snr Lecturer- ESU</t>
  </si>
  <si>
    <t>Vacancy- ex Coetzee. To fund devpt post in Stats fm 2014</t>
  </si>
  <si>
    <t>Vacant (ex Mostert)</t>
  </si>
  <si>
    <t>Lecturer (Practitioner)</t>
  </si>
  <si>
    <t>Belluigi</t>
  </si>
  <si>
    <t>Lecturer (HE Devpt Practitioner)</t>
  </si>
  <si>
    <t>Tshuma</t>
  </si>
  <si>
    <t xml:space="preserve">Lecturer in Service Learning </t>
  </si>
  <si>
    <t>Lecturer (In-Service Learning)</t>
  </si>
  <si>
    <t>Hlengwa</t>
  </si>
  <si>
    <t>Lecturers- ESU</t>
  </si>
  <si>
    <t xml:space="preserve">Eybers </t>
  </si>
  <si>
    <t>Ellery</t>
  </si>
  <si>
    <t>Reynolds</t>
  </si>
  <si>
    <t>Knowles</t>
  </si>
  <si>
    <t>Vacant (Pienaar on post retirement contract until 30/06/2015 )</t>
  </si>
  <si>
    <t>Jnr Lects- ESU</t>
  </si>
  <si>
    <t>Chinyamakobvu (ex Coetzee vacancy) reporting to Stats (2014-2016)</t>
  </si>
  <si>
    <t>de Vos</t>
  </si>
  <si>
    <t>TA- Comp Literacy (1935hrs)</t>
  </si>
  <si>
    <t>Teaching Assistant- Comp Literacy</t>
  </si>
  <si>
    <t>Magadza (953.26 hrs), Dube (490 hrs) &amp; Ncube (490 hrs)</t>
  </si>
  <si>
    <t>TA- Learning Technologist (1000hrs)</t>
  </si>
  <si>
    <t>Learning Technologist TA</t>
  </si>
  <si>
    <t>Mudzamba (1000 hrs)</t>
  </si>
  <si>
    <t>ESU Academic Staff SCU less DET Grant for each year</t>
  </si>
  <si>
    <t>DET Grant for ESU</t>
  </si>
  <si>
    <t>Value for 2015 still to be confirmed</t>
  </si>
  <si>
    <t>COMPUTER  SCIENCE</t>
  </si>
  <si>
    <t>Terzoli</t>
  </si>
  <si>
    <t>Wentworth</t>
  </si>
  <si>
    <t>Wells</t>
  </si>
  <si>
    <t>Machanick</t>
  </si>
  <si>
    <t>Thinyane</t>
  </si>
  <si>
    <t>Irwin</t>
  </si>
  <si>
    <t xml:space="preserve">Bradshaw </t>
  </si>
  <si>
    <t>Connan</t>
  </si>
  <si>
    <t>Vacancy (Contract/Perm TBC)*</t>
  </si>
  <si>
    <t>Motara</t>
  </si>
  <si>
    <t>Halse</t>
  </si>
  <si>
    <t>Kresge Lecturer (2013-2015)- Fund fm Equity Reserve in 2014/5</t>
  </si>
  <si>
    <t>Lecturer (Kresge)</t>
  </si>
  <si>
    <t>Tsietsi ADP (2013-2015) linked to Wentworth retirement. Now RU funded</t>
  </si>
  <si>
    <t>Jul 2012 r econ of posts. Likely 2xp/t posts counted as 2 instead of 1</t>
  </si>
  <si>
    <t xml:space="preserve">* Additional SL post was approved as contract for 2014 with length of contract or permanency based on decision re likelihood of maintaining current numbers. However, Prof Foss' retirement prior to this addiitonal post coming on line, meant that the additional post was no longer required and Prof Foss post replaces it (per Sarah Fischer). Whether the post remains contract or can be filled permanently is still subject to decision. </t>
  </si>
  <si>
    <t>DRAMA</t>
  </si>
  <si>
    <t>Gordon</t>
  </si>
  <si>
    <t xml:space="preserve">Buckland </t>
  </si>
  <si>
    <t>Praeg</t>
  </si>
  <si>
    <t>Sutherland</t>
  </si>
  <si>
    <t>Krueger</t>
  </si>
  <si>
    <t xml:space="preserve">Gehring </t>
  </si>
  <si>
    <t>RU ADP 2013-2015</t>
  </si>
  <si>
    <t>Junior Lecturer</t>
  </si>
  <si>
    <t>Mohoto- RU Devpt post (2013-2015)</t>
  </si>
  <si>
    <t>ECONOMICS  AND  ECONOMIC  HISTORY</t>
  </si>
  <si>
    <t>Nel</t>
  </si>
  <si>
    <t>Fraser</t>
  </si>
  <si>
    <t>Snowball</t>
  </si>
  <si>
    <t>Keeton</t>
  </si>
  <si>
    <t>Mutambara</t>
  </si>
  <si>
    <t>Cattaneo</t>
  </si>
  <si>
    <t>Fryer</t>
  </si>
  <si>
    <t xml:space="preserve">Lecturers </t>
  </si>
  <si>
    <t>Bekker</t>
  </si>
  <si>
    <t>Staurt</t>
  </si>
  <si>
    <t>Botha</t>
  </si>
  <si>
    <t>Ismail</t>
  </si>
  <si>
    <t>Roberts</t>
  </si>
  <si>
    <t>Brock</t>
  </si>
  <si>
    <t>Vacant (ex-Stuart)</t>
  </si>
  <si>
    <t>Hoveni</t>
  </si>
  <si>
    <t>FACULTY  OF  EDUCATION</t>
  </si>
  <si>
    <t>EDUCATION</t>
  </si>
  <si>
    <t>Projection of SCUs: After Joseph resignation and Dalvitt returns</t>
  </si>
  <si>
    <t>Euvrard</t>
  </si>
  <si>
    <t>Lotz-Sisitka (50% Dir PGS)</t>
  </si>
  <si>
    <t>Schafer</t>
  </si>
  <si>
    <t>Graven (NRF Chair)</t>
  </si>
  <si>
    <t>O'Donoghue</t>
  </si>
  <si>
    <t>Vacant (ex vd Mescht)</t>
  </si>
  <si>
    <t>Wilmot</t>
  </si>
  <si>
    <t>Joseph 2013-2015 (terminates 31/1/2015)</t>
  </si>
  <si>
    <t>Mgqwashu</t>
  </si>
  <si>
    <t>Grant</t>
  </si>
  <si>
    <t>Dalvitt</t>
  </si>
  <si>
    <t>Vacancy- ICT (Dalvitt Journ Chair) till 30/9/2015</t>
  </si>
  <si>
    <t>Westaway</t>
  </si>
  <si>
    <t>Brown</t>
  </si>
  <si>
    <t>Robertson</t>
  </si>
  <si>
    <t>Schudel</t>
  </si>
  <si>
    <t>Olvitt</t>
  </si>
  <si>
    <t>Ngcoza</t>
  </si>
  <si>
    <t>Kajee (RU Dev against- vdMescht)</t>
  </si>
  <si>
    <t>Stevens</t>
  </si>
  <si>
    <t>C Van der Mescht</t>
  </si>
  <si>
    <t xml:space="preserve">Moore </t>
  </si>
  <si>
    <t>Lecturer (DA)</t>
  </si>
  <si>
    <t>Jawahar</t>
  </si>
  <si>
    <t xml:space="preserve">TBC: Vallabh RU Devpt against Lotz-Sisitka 50%. </t>
  </si>
  <si>
    <t>Jnr Lecturer</t>
  </si>
  <si>
    <t>Singata ICT(2012-4) vs Dalvitt</t>
  </si>
  <si>
    <t>Lecturer  isiXhosa (See Af Lang)</t>
  </si>
  <si>
    <t>Lect (isiXhosa)</t>
  </si>
  <si>
    <t>1 African Lang Lecturer</t>
  </si>
  <si>
    <t>Other Temp Teach Costs</t>
  </si>
  <si>
    <t>Other Temp Teaching Costs</t>
  </si>
  <si>
    <t>*Permanent Temporary Teaching SCUs</t>
  </si>
  <si>
    <t>Permanent Temp Teaching SCUs</t>
  </si>
  <si>
    <t>ENGLISH</t>
  </si>
  <si>
    <t>Klopper</t>
  </si>
  <si>
    <t>MJ Marais</t>
  </si>
  <si>
    <t>Wylie</t>
  </si>
  <si>
    <t>Naidu</t>
  </si>
  <si>
    <t xml:space="preserve">Senior Lecturer </t>
  </si>
  <si>
    <t>Seddon</t>
  </si>
  <si>
    <t>Marais</t>
  </si>
  <si>
    <t>Mc Gregor</t>
  </si>
  <si>
    <t>Spencer</t>
  </si>
  <si>
    <t>Dass</t>
  </si>
  <si>
    <t>Phiri ( to start 1 Jul 2015)</t>
  </si>
  <si>
    <t>ENGLISH  LANGUAGE  AND  LINGUISTICS</t>
  </si>
  <si>
    <t>Adendorff</t>
  </si>
  <si>
    <t>Simango</t>
  </si>
  <si>
    <t>Hunt</t>
  </si>
  <si>
    <t>Bennett</t>
  </si>
  <si>
    <t>Sieborger</t>
  </si>
  <si>
    <t>van der Merwe</t>
  </si>
  <si>
    <t>ENVIRONMENTAL  SCIENCE</t>
  </si>
  <si>
    <t xml:space="preserve">Associate Professor </t>
  </si>
  <si>
    <t>S Shackleton</t>
  </si>
  <si>
    <t>Vacancy (C Shackleton NRF Contract 2013-2017)</t>
  </si>
  <si>
    <t>Gambiza</t>
  </si>
  <si>
    <t xml:space="preserve">Lecturer </t>
  </si>
  <si>
    <t>Vacancy (1/8/2015)- screening of Thondhlana</t>
  </si>
  <si>
    <t>Additional Lecturer wef 1/8/2015</t>
  </si>
  <si>
    <t>Cundell/Kemp- contract (2013-2017)-NRF Chair</t>
  </si>
  <si>
    <t>Kresge: Thondhlana (funded fm Eq. reserve since 2014)</t>
  </si>
  <si>
    <t>FINE  ART</t>
  </si>
  <si>
    <t>Thorburn</t>
  </si>
  <si>
    <t xml:space="preserve">Senior Lecturers </t>
  </si>
  <si>
    <t>Simbao</t>
  </si>
  <si>
    <t>de Jager</t>
  </si>
  <si>
    <t>Meistre</t>
  </si>
  <si>
    <t>Dixie (50% to mid 2016)</t>
  </si>
  <si>
    <t>Mnyaka</t>
  </si>
  <si>
    <t>Western</t>
  </si>
  <si>
    <t>Nsele</t>
  </si>
  <si>
    <t>Vacant (offer to Oketch)</t>
  </si>
  <si>
    <t>Permanent Temp Teaching SCUs: 190hrs*</t>
  </si>
  <si>
    <t>Temp Teaching SCUs: 190hrs x SL rate</t>
  </si>
  <si>
    <t>*Management of image database &amp; ad hoc assistance with technology. Part of Digital Technician Post dissolved</t>
  </si>
  <si>
    <t>GEOGRAPHY</t>
  </si>
  <si>
    <t>Fox</t>
  </si>
  <si>
    <t>Meiklejohn</t>
  </si>
  <si>
    <t>McGregor</t>
  </si>
  <si>
    <t>Irvine</t>
  </si>
  <si>
    <t>GEOLOGY</t>
  </si>
  <si>
    <t xml:space="preserve">Professors </t>
  </si>
  <si>
    <t>Assoc Prof</t>
  </si>
  <si>
    <t>Vacant (ex Yao)</t>
  </si>
  <si>
    <t>Vacant (ex Gotz)</t>
  </si>
  <si>
    <t>Tsikos</t>
  </si>
  <si>
    <t>Buttner</t>
  </si>
  <si>
    <t>Prevec</t>
  </si>
  <si>
    <t>Snr Instrument Scientist (@30% of role)- Ex PTO post</t>
  </si>
  <si>
    <t>Costin</t>
  </si>
  <si>
    <t>Vacant (ex Horvath)</t>
  </si>
  <si>
    <t>HISTORY</t>
  </si>
  <si>
    <t>Baines</t>
  </si>
  <si>
    <t xml:space="preserve">Wells </t>
  </si>
  <si>
    <t>Msindo</t>
  </si>
  <si>
    <t>Kirkaldy</t>
  </si>
  <si>
    <t>Jagarnath</t>
  </si>
  <si>
    <t>Mkhize</t>
  </si>
  <si>
    <t>HUMAN  KINETICS  AND  ERGONOMICS</t>
  </si>
  <si>
    <t xml:space="preserve">Professor </t>
  </si>
  <si>
    <t>Goebel</t>
  </si>
  <si>
    <t>Zschernack</t>
  </si>
  <si>
    <t>Christie</t>
  </si>
  <si>
    <t>Todd</t>
  </si>
  <si>
    <t xml:space="preserve"> Lecturers</t>
  </si>
  <si>
    <t>Mattison</t>
  </si>
  <si>
    <t>TA 2013-2015 iro Academic Leave Replacements</t>
  </si>
  <si>
    <t>Teaching Asst</t>
  </si>
  <si>
    <t>Davy (2013-2015)</t>
  </si>
  <si>
    <t>ICHTHYOLOGY  AND  FISHERIES  SCIENCE</t>
  </si>
  <si>
    <t>Booth</t>
  </si>
  <si>
    <t>Britz</t>
  </si>
  <si>
    <t>Sauer</t>
  </si>
  <si>
    <t>Kaiser</t>
  </si>
  <si>
    <t>Potts/Jones (shared post 50/50)</t>
  </si>
  <si>
    <t>Childs (RU Devpt Programme 1/1/2014- 31/12/2016)</t>
  </si>
  <si>
    <t>INFORMATION  SYSTEMS</t>
  </si>
  <si>
    <t>( ex- Sewry Dean of Comm)</t>
  </si>
  <si>
    <t>Foster</t>
  </si>
  <si>
    <t xml:space="preserve">McNeill </t>
  </si>
  <si>
    <t>Palmer</t>
  </si>
  <si>
    <t>Upfold</t>
  </si>
  <si>
    <t>Nash</t>
  </si>
  <si>
    <t>Krauss (perm appt. against Sewry)</t>
  </si>
  <si>
    <t>de la Ray (Senior Instuctor)</t>
  </si>
  <si>
    <t>Benyon</t>
  </si>
  <si>
    <t>Temp teaching</t>
  </si>
  <si>
    <t>JOURNALISM  AND  MEDIA  STUDIES</t>
  </si>
  <si>
    <t>Strelitz</t>
  </si>
  <si>
    <t>(Chair in Economic Journ from 2008)</t>
  </si>
  <si>
    <t>Vacant (ex Wasserman)</t>
  </si>
  <si>
    <t>Chair of Media &amp; Info Society (O/Fund)</t>
  </si>
  <si>
    <t>Duncan</t>
  </si>
  <si>
    <t>High Productivity Researcher</t>
  </si>
  <si>
    <t>Steenveld</t>
  </si>
  <si>
    <t>Garman</t>
  </si>
  <si>
    <t>Vacant (ex Collins)</t>
  </si>
  <si>
    <t>MTN Chair- Ext funds</t>
  </si>
  <si>
    <t>Dalvitt (to 30/9/2015)</t>
  </si>
  <si>
    <t>Chair- Disc Health- Ext Fund</t>
  </si>
  <si>
    <t>Vacant - exDugmore</t>
  </si>
  <si>
    <t>Schoon</t>
  </si>
  <si>
    <t>du Toit</t>
  </si>
  <si>
    <t>Rennie</t>
  </si>
  <si>
    <t>Amner</t>
  </si>
  <si>
    <t>Dougan</t>
  </si>
  <si>
    <t>Gess</t>
  </si>
  <si>
    <t>Kyazze</t>
  </si>
  <si>
    <t>Pamphilon</t>
  </si>
  <si>
    <t>Mati</t>
  </si>
  <si>
    <t>Vacant (ex- Hills)</t>
  </si>
  <si>
    <t>Teaching Assistants</t>
  </si>
  <si>
    <t>Long (Contract)</t>
  </si>
  <si>
    <t>Christensen (Contract)</t>
  </si>
  <si>
    <t>TBA (Contract)</t>
  </si>
  <si>
    <t>Van der MerweContract)</t>
  </si>
  <si>
    <t>Roux (Contract)</t>
  </si>
  <si>
    <t>FACULTY  OF LAW</t>
  </si>
  <si>
    <t>LAW</t>
  </si>
  <si>
    <t>Juma</t>
  </si>
  <si>
    <t>Glover</t>
  </si>
  <si>
    <t>Campbell</t>
  </si>
  <si>
    <t>Bodenstein</t>
  </si>
  <si>
    <t>Nwauche</t>
  </si>
  <si>
    <t>Assoc Professor- Director LAC</t>
  </si>
  <si>
    <t>Senior Lectureres</t>
  </si>
  <si>
    <t>Vacant ( Barker Temp Teaching contract to 30/06/2015)</t>
  </si>
  <si>
    <t>Driver</t>
  </si>
  <si>
    <t>Van Coller</t>
  </si>
  <si>
    <t>Renaud</t>
  </si>
  <si>
    <t>Niesing</t>
  </si>
  <si>
    <t>Padayachi</t>
  </si>
  <si>
    <t>Lecturer (AD)</t>
  </si>
  <si>
    <t>Kruger</t>
  </si>
  <si>
    <t>Kruuse</t>
  </si>
  <si>
    <t>Davies</t>
  </si>
  <si>
    <t>Muller</t>
  </si>
  <si>
    <t>750hrs @ Professional rate (2015/6) linked to Marumo in SL vac</t>
  </si>
  <si>
    <t>Haller-Barker</t>
  </si>
  <si>
    <t>Heidemann</t>
  </si>
  <si>
    <t>Marumo (RU Dev until 13/04/2017 against SL vacancy)</t>
  </si>
  <si>
    <t>Lecturer  isiXhosa (See African Languages)</t>
  </si>
  <si>
    <t>Subvention: LAC Director- 20% on top of AP Package (Ext Funding)</t>
  </si>
  <si>
    <t>MANAGEMENT</t>
  </si>
  <si>
    <t>Louw (Raymond Ackerman Chair)</t>
  </si>
  <si>
    <t>Amos</t>
  </si>
  <si>
    <t>Vacant (Hefer's previous post)</t>
  </si>
  <si>
    <t>Bakker</t>
  </si>
  <si>
    <t>Louw</t>
  </si>
  <si>
    <t>Grobler</t>
  </si>
  <si>
    <t>Sha</t>
  </si>
  <si>
    <t>Vacant (Zindiye's previous post)</t>
  </si>
  <si>
    <t>Maritz</t>
  </si>
  <si>
    <t>MATHEMATICS  PURE  AND  APPLIED</t>
  </si>
  <si>
    <t>Bishop</t>
  </si>
  <si>
    <t>Larena</t>
  </si>
  <si>
    <t>Pollney</t>
  </si>
  <si>
    <t>Remsing</t>
  </si>
  <si>
    <t>Pinchuck</t>
  </si>
  <si>
    <t>Gandhi</t>
  </si>
  <si>
    <t>Naicker</t>
  </si>
  <si>
    <t>Andriantiana</t>
  </si>
  <si>
    <t>Contract Lect (Maths 1L,1S, 1C) RU cont. funding 835hrs for Mat1L. Co-funding of TD grant</t>
  </si>
  <si>
    <t>Contract Lecturer</t>
  </si>
  <si>
    <t>Matabane (2015-2017).</t>
  </si>
  <si>
    <t>MUSIC  AND  MUSICOLOGY</t>
  </si>
  <si>
    <t>Terry/Foxcroft</t>
  </si>
  <si>
    <t>Brukman</t>
  </si>
  <si>
    <t xml:space="preserve"> Ethnomusicologist (SL) </t>
  </si>
  <si>
    <t>Heunis</t>
  </si>
  <si>
    <t>Munoz (to end Feb2015)</t>
  </si>
  <si>
    <t xml:space="preserve">Ethnomusicologist </t>
  </si>
  <si>
    <t>Vacant (ex-Stolp)</t>
  </si>
  <si>
    <t>Ramanna</t>
  </si>
  <si>
    <t>Cooper</t>
  </si>
  <si>
    <t>Additional Temp Teaching Costs</t>
  </si>
  <si>
    <t>Additional Temporary Teaching Costs</t>
  </si>
  <si>
    <t>FACULTY  OF PHARMACY</t>
  </si>
  <si>
    <t>PHARMACY</t>
  </si>
  <si>
    <t>Walker</t>
  </si>
  <si>
    <t>Assoc Prof (New post fm 1/7/2013- part or ext funded initially)</t>
  </si>
  <si>
    <t>Vacancy (2015- Ext. funding sourced)</t>
  </si>
  <si>
    <t>Dowse (Hughes)- pre medical boarding</t>
  </si>
  <si>
    <t>Srinivas</t>
  </si>
  <si>
    <t>Vacancy - ex Jobson</t>
  </si>
  <si>
    <t>Naidoo</t>
  </si>
  <si>
    <t>Vacancy- ex Beukes</t>
  </si>
  <si>
    <t>Vacancy - ex Samant. ADP against this to 31/12/2017</t>
  </si>
  <si>
    <t>Vacancy - ex Sukhthankar</t>
  </si>
  <si>
    <t>Oltmann</t>
  </si>
  <si>
    <t>Tandlich</t>
  </si>
  <si>
    <t>Khamanga</t>
  </si>
  <si>
    <t>Senior Research Officer</t>
  </si>
  <si>
    <t>Skinner (40% RU Funded)</t>
  </si>
  <si>
    <t xml:space="preserve">Ac Leader - Project (O/F) </t>
  </si>
  <si>
    <t>Jooste</t>
  </si>
  <si>
    <t>Wrench</t>
  </si>
  <si>
    <t>Goosen</t>
  </si>
  <si>
    <t>Vacancy - ex WaKasongo</t>
  </si>
  <si>
    <t>Vacancy ex Yusuff- used for ADP</t>
  </si>
  <si>
    <t>Allan (RU ADP)</t>
  </si>
  <si>
    <t>Ngqwala (RU ADP)</t>
  </si>
  <si>
    <t>Veale (Contract against SL vacancy- ex Beukes)</t>
  </si>
  <si>
    <t xml:space="preserve">Temporary Teaching </t>
  </si>
  <si>
    <t>PHILOSOPHY</t>
  </si>
  <si>
    <t>Jones</t>
  </si>
  <si>
    <t>Vermaak</t>
  </si>
  <si>
    <t>Vacant- Tabensky secondment</t>
  </si>
  <si>
    <t>Vacant- ex Vice</t>
  </si>
  <si>
    <t>Williamson</t>
  </si>
  <si>
    <t>Flockemann- against Tabensky secondment (2013-2016)</t>
  </si>
  <si>
    <t>Vacancy- Martin Deanship</t>
  </si>
  <si>
    <t>PHYSICS  AND  ELECTRONICS</t>
  </si>
  <si>
    <t>Professor (part salary funded by SKA)</t>
  </si>
  <si>
    <t>Jonas</t>
  </si>
  <si>
    <t>NRF Chair</t>
  </si>
  <si>
    <t>Smirnov</t>
  </si>
  <si>
    <t>Chitambo</t>
  </si>
  <si>
    <t>Roux</t>
  </si>
  <si>
    <t>Senior Lecturer (New 1/7/2013)</t>
  </si>
  <si>
    <t>Medved</t>
  </si>
  <si>
    <t>Giovannoni</t>
  </si>
  <si>
    <t>Sullivan</t>
  </si>
  <si>
    <t>Nsengiyumva</t>
  </si>
  <si>
    <t>POLITICAL  STUDIES</t>
  </si>
  <si>
    <t>Bischoff</t>
  </si>
  <si>
    <t>Vincent</t>
  </si>
  <si>
    <t>Vacant- ex Vale (L+.4SCU or SL+.2SCU for NMVP)</t>
  </si>
  <si>
    <t>Fluxman</t>
  </si>
  <si>
    <t>Matthews</t>
  </si>
  <si>
    <t>Dzinesa (2015-2017) against Prof Vale vacancy</t>
  </si>
  <si>
    <t>Vacant- ex Pithouse</t>
  </si>
  <si>
    <t>Magadla</t>
  </si>
  <si>
    <t>Teaching Assistant 1000hrs</t>
  </si>
  <si>
    <t>Teaching Assistant- 1000hrs</t>
  </si>
  <si>
    <t>Various</t>
  </si>
  <si>
    <t>Nelson Mandela Visiting Professor</t>
  </si>
  <si>
    <t>Against balance of SCUs fm vacant Prof post</t>
  </si>
  <si>
    <t>PSYCHOLOGY</t>
  </si>
  <si>
    <t>Wilbrahim</t>
  </si>
  <si>
    <t>Vacant- Macleod NRF Chair</t>
  </si>
  <si>
    <t>Macleod (2014-2018)</t>
  </si>
  <si>
    <t>High Productivity Research Professor</t>
  </si>
  <si>
    <t>Edwards D</t>
  </si>
  <si>
    <t>Edwards A</t>
  </si>
  <si>
    <t xml:space="preserve">Prof Jacqui Akhurst </t>
  </si>
  <si>
    <t>Vacancy - ex van Niekerk</t>
  </si>
  <si>
    <t>Senior Lecturers (1 x Org Psyc)</t>
  </si>
  <si>
    <t>Young</t>
  </si>
  <si>
    <t>Saville Young</t>
  </si>
  <si>
    <t>Marx (2014-2018) against Macleod</t>
  </si>
  <si>
    <t>Dr Botha to start 1 Jul 2015</t>
  </si>
  <si>
    <t>Knoetze</t>
  </si>
  <si>
    <t>Vacancy- ex Patel</t>
  </si>
  <si>
    <t>Kabungaidze</t>
  </si>
  <si>
    <t>Koeberg</t>
  </si>
  <si>
    <t>Donaldson</t>
  </si>
  <si>
    <t xml:space="preserve">Steele </t>
  </si>
  <si>
    <t>Zondo</t>
  </si>
  <si>
    <t>Bohmke</t>
  </si>
  <si>
    <t>King</t>
  </si>
  <si>
    <t>Fouten</t>
  </si>
  <si>
    <t>Org Psych Lecturer</t>
  </si>
  <si>
    <t>Bazana</t>
  </si>
  <si>
    <t>Change 2014/2015 per IPC</t>
  </si>
  <si>
    <t>2014 Total FT SCUs</t>
  </si>
  <si>
    <t>SCHOOL  OF  LANGUAGES</t>
  </si>
  <si>
    <t>Less 1 x Afrikaans Lect</t>
  </si>
  <si>
    <t>Less 1 x African Lang Lect</t>
  </si>
  <si>
    <t>Less 1 x German TA</t>
  </si>
  <si>
    <t>As at 12/5/2015</t>
  </si>
  <si>
    <t xml:space="preserve">TOTAL SCU ALLOCATION 14.6 FROM 2015 (Refer IPC letter dd 26/8/2014) </t>
  </si>
  <si>
    <t>ACTUAL SCU TOTAL</t>
  </si>
  <si>
    <t>CURRENT SCU TOTAL</t>
  </si>
  <si>
    <t>TEMPORARY TEACHING ALLOCATION</t>
  </si>
  <si>
    <t>ACTUAL TEMP TEACHING APPROVED</t>
  </si>
  <si>
    <t>TOTAL APPROVED FULLTIME &amp; TEMPORARY TEACHING SCUS</t>
  </si>
  <si>
    <t>TOTAL ACTUAL FULLTIME &amp; TEMPORARY TEACHING SCUS</t>
  </si>
  <si>
    <t>AFRICAN  LANGUAGES</t>
  </si>
  <si>
    <t>Vacancy- Kaschula NRF Chair</t>
  </si>
  <si>
    <t>Kaschula (2013-2017)</t>
  </si>
  <si>
    <t>Lecturer- IPC decision in 2014</t>
  </si>
  <si>
    <t>Snr Lecturers</t>
  </si>
  <si>
    <t>Maseko</t>
  </si>
  <si>
    <t>Nkomo</t>
  </si>
  <si>
    <t>Jadezweni (2013-2017) against Kaschula</t>
  </si>
  <si>
    <t>Nosilela</t>
  </si>
  <si>
    <t>Sam</t>
  </si>
  <si>
    <t>Mazwi</t>
  </si>
  <si>
    <t>Shared Lecturer (Law/Pharm/Ed/Journ)</t>
  </si>
  <si>
    <t>See above</t>
  </si>
  <si>
    <t>AFRIKAANS  AND  NEDERLANDS</t>
  </si>
  <si>
    <t xml:space="preserve">Huisamen- Post Retirement Contract (2015) </t>
  </si>
  <si>
    <t>CLASSICS</t>
  </si>
  <si>
    <t>Jackson</t>
  </si>
  <si>
    <t>Lambert 1/7/2014-30/6/2015 against van Schoor study period 1/6/2014-30/6/2016</t>
  </si>
  <si>
    <t>Lecture: (JL Contract position 2014-2017). Since 2011 depts don’t receive a JL allocation</t>
  </si>
  <si>
    <t>Malamis (permanent given pending retirement of Mr Jackson)</t>
  </si>
  <si>
    <t>FRENCH</t>
  </si>
  <si>
    <t>Mwepu</t>
  </si>
  <si>
    <t>Cordell</t>
  </si>
  <si>
    <t>Mukenge</t>
  </si>
  <si>
    <t>GERMAN</t>
  </si>
  <si>
    <t>Weber</t>
  </si>
  <si>
    <t>CHINESE STUDIES</t>
  </si>
  <si>
    <t>Temporary Teaching (Transit</t>
  </si>
  <si>
    <t>Departmental scorecard</t>
  </si>
  <si>
    <t>Rhodes Business School</t>
  </si>
  <si>
    <t>Data as at</t>
  </si>
  <si>
    <t>Data source</t>
  </si>
  <si>
    <t>Payroll 1 and 2</t>
  </si>
  <si>
    <t>Usual EE stuff (as per submission for R&amp;S processes)</t>
  </si>
  <si>
    <t>Detail needed per occupational level is per job and detail for each employee</t>
  </si>
  <si>
    <t>Male</t>
  </si>
  <si>
    <t>Female</t>
  </si>
  <si>
    <t>Foreign Nationals</t>
  </si>
  <si>
    <t>Occupational Level</t>
  </si>
  <si>
    <t>African</t>
  </si>
  <si>
    <t>Coloured</t>
  </si>
  <si>
    <t>Indian</t>
  </si>
  <si>
    <t>White</t>
  </si>
  <si>
    <t>TOTAL</t>
  </si>
  <si>
    <t>3 - Professionally Qualified</t>
  </si>
  <si>
    <t>Prof O Skae</t>
  </si>
  <si>
    <t>Prof NJ Pearse</t>
  </si>
  <si>
    <t>Prof MRM Lester</t>
  </si>
  <si>
    <t>Miss LM Greyling</t>
  </si>
  <si>
    <t>Dr M Kanyangale</t>
  </si>
  <si>
    <t>Mr KL Rafferty</t>
  </si>
  <si>
    <t>Mr J Welman</t>
  </si>
  <si>
    <t>5 - Semi-skilled</t>
  </si>
  <si>
    <t>Mrs N Craig</t>
  </si>
  <si>
    <t>Mrs S Morison</t>
  </si>
  <si>
    <t>TOTAL PERMANENT</t>
  </si>
  <si>
    <t>GRAND TOTAL</t>
  </si>
  <si>
    <t xml:space="preserve">SOCIOLOGY </t>
  </si>
  <si>
    <t>van der Walt</t>
  </si>
  <si>
    <t>Drewett</t>
  </si>
  <si>
    <t>Roodt</t>
  </si>
  <si>
    <t>Klerck</t>
  </si>
  <si>
    <t>Helliker</t>
  </si>
  <si>
    <t>Chisaka</t>
  </si>
  <si>
    <t>Sishuta</t>
  </si>
  <si>
    <t>Martinez Mullen</t>
  </si>
  <si>
    <t>Magoqwana</t>
  </si>
  <si>
    <t xml:space="preserve">Teaching Assistant (2x1000hrs)- 2012 to 2017. </t>
  </si>
  <si>
    <t>Alexander: Mellon ADP to 31/12/2015- (Eq reserve funded fm Apr2015)</t>
  </si>
  <si>
    <t>Teaching Assistant</t>
  </si>
  <si>
    <t>STATISTICS</t>
  </si>
  <si>
    <t>Radloff</t>
  </si>
  <si>
    <t>Professor fm 1/1/2014- ex Stats Consultant Post</t>
  </si>
  <si>
    <t>Vacant- Stats Consultancy Service to University (various)</t>
  </si>
  <si>
    <t>Szyszkowski</t>
  </si>
  <si>
    <t>Sen Lect seconded post fm CHERTL for ADP appt</t>
  </si>
  <si>
    <t>Baxter</t>
  </si>
  <si>
    <t>Garisch</t>
  </si>
  <si>
    <t>Raubenheimer</t>
  </si>
  <si>
    <t>Vacant (seconded post iro ADP)</t>
  </si>
  <si>
    <t>Lecturer (ADP) (2014-2016 iro CHERTL post- exCoetzee)</t>
  </si>
  <si>
    <t>Chinomona</t>
  </si>
  <si>
    <t>Maqubela ADP (2014-2016)</t>
  </si>
  <si>
    <t>Chinyamakobvu ADP (2014-2016) -ex CHERTL post</t>
  </si>
  <si>
    <t>Izally</t>
  </si>
  <si>
    <t>ZOOLOGY  AND  ENTOMOLOGY</t>
  </si>
  <si>
    <t>McQuaid</t>
  </si>
  <si>
    <t>Craig</t>
  </si>
  <si>
    <t>Hodgson</t>
  </si>
  <si>
    <t>Villet</t>
  </si>
  <si>
    <t>Froneman</t>
  </si>
  <si>
    <t>Hill</t>
  </si>
  <si>
    <t>Compton (NRF Chair)</t>
  </si>
  <si>
    <t>Richoux</t>
  </si>
  <si>
    <t>Parker</t>
  </si>
  <si>
    <t>Vacant- ex Timm</t>
  </si>
  <si>
    <t>Heshula</t>
  </si>
  <si>
    <t>INSTITUTES</t>
  </si>
  <si>
    <t>IWR</t>
  </si>
  <si>
    <t>Prof (Director)</t>
  </si>
  <si>
    <t>Hughes</t>
  </si>
  <si>
    <t> Prof Director UCEWQ (2015-50%, 2016-100%)</t>
  </si>
  <si>
    <t>Director- UCEWQ</t>
  </si>
  <si>
    <t xml:space="preserve">Lecturer (Contract 1/9/2013- 31/12/2015)-Env Anthro. Ext funds. </t>
  </si>
  <si>
    <t>Lecturer (Contract) Ext funds</t>
  </si>
  <si>
    <t>de Wet</t>
  </si>
  <si>
    <t>Contract Lecturer (Approved to 2019)- Water Resources Management</t>
  </si>
  <si>
    <t>Senior Lecturer (Contract)</t>
  </si>
  <si>
    <t>Masiyandima</t>
  </si>
  <si>
    <t>ISER</t>
  </si>
  <si>
    <t>Matthew Goniwe Chair- Prof</t>
  </si>
  <si>
    <t>Director- Assoc Prof</t>
  </si>
  <si>
    <t>van Niekerk</t>
  </si>
  <si>
    <t xml:space="preserve">Historical Allocation prior to split of BM and BIC was 10.32. Record shows that 3 SCUs were allocated to BIC based on levels of funding at mid2013. However Prinsloo was at the time in an ADP post, so ther was no SCU allocation for his position until 2015 when IPC approved a permanent Lecturer post in BIC. Technically therefore only 2 SCUS (but 3 people) were moved to BIC, leaving 8.32 SCUs for Biochem. </t>
  </si>
  <si>
    <t xml:space="preserve">Historical Allocation prior to split of BM and BIC was 10.32. Record shows that 3 SCUs were allocated to BIC based on levels of funding at mid2013. However Prinsloo was at the time in an ADP post, so there was no SCU allocation for his position until 2015 when IPC approved a permanent Lecturer post in BIC. Technically therefore only 2 SCUS (but 3 people) were moved to BIC, leaving 8.32 SCUs for Biochem. </t>
  </si>
</sst>
</file>

<file path=xl/styles.xml><?xml version="1.0" encoding="utf-8"?>
<styleSheet xmlns="http://schemas.openxmlformats.org/spreadsheetml/2006/main">
  <numFmts count="3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quot;\ #,##0"/>
    <numFmt numFmtId="173" formatCode="&quot;R&quot;\ #,##0.00"/>
    <numFmt numFmtId="174" formatCode="0.0"/>
    <numFmt numFmtId="175" formatCode="yyyy/mm/dd&quot;  &quot;hh&quot;:&quot;mm&quot;:&quot;ss\ AM/PM"/>
    <numFmt numFmtId="176" formatCode="mmm\-yyyy"/>
    <numFmt numFmtId="177" formatCode="&quot;R&quot;#,##0"/>
    <numFmt numFmtId="178" formatCode="0.000"/>
    <numFmt numFmtId="179" formatCode="[$-1C09]dd\ mmmm\ yyyy"/>
    <numFmt numFmtId="180" formatCode="[$-409]hh:mm:ss\ AM/PM"/>
    <numFmt numFmtId="181" formatCode="#,##0.0"/>
    <numFmt numFmtId="182" formatCode="0.000000000"/>
    <numFmt numFmtId="183" formatCode="0.00000000"/>
    <numFmt numFmtId="184" formatCode="0.0000000"/>
    <numFmt numFmtId="185" formatCode="0.000000"/>
    <numFmt numFmtId="186" formatCode="0.00000"/>
    <numFmt numFmtId="187" formatCode="0.0000"/>
  </numFmts>
  <fonts count="73">
    <font>
      <sz val="10"/>
      <color theme="1"/>
      <name val="Times New Roman"/>
      <family val="2"/>
    </font>
    <font>
      <sz val="10"/>
      <color indexed="8"/>
      <name val="Times New Roman"/>
      <family val="2"/>
    </font>
    <font>
      <b/>
      <sz val="10"/>
      <name val="Arial"/>
      <family val="2"/>
    </font>
    <font>
      <sz val="10"/>
      <name val="Arial"/>
      <family val="2"/>
    </font>
    <font>
      <sz val="10.1"/>
      <color indexed="8"/>
      <name val="Times New Roman"/>
      <family val="1"/>
    </font>
    <font>
      <sz val="8"/>
      <name val="Tahoma"/>
      <family val="2"/>
    </font>
    <font>
      <sz val="10"/>
      <name val="Times New Roman"/>
      <family val="1"/>
    </font>
    <font>
      <b/>
      <sz val="10"/>
      <name val="Times New Roman"/>
      <family val="1"/>
    </font>
    <font>
      <b/>
      <sz val="8"/>
      <name val="Tahoma"/>
      <family val="2"/>
    </font>
    <font>
      <sz val="10"/>
      <color indexed="8"/>
      <name val="MS Sans Serif"/>
      <family val="2"/>
    </font>
    <font>
      <b/>
      <sz val="9"/>
      <name val="Tahoma"/>
      <family val="0"/>
    </font>
    <font>
      <sz val="9"/>
      <name val="Tahoma"/>
      <family val="0"/>
    </font>
    <font>
      <u val="single"/>
      <sz val="10"/>
      <color indexed="8"/>
      <name val="Times New Roman"/>
      <family val="1"/>
    </font>
    <font>
      <b/>
      <sz val="8"/>
      <name val="Arial"/>
      <family val="2"/>
    </font>
    <font>
      <b/>
      <sz val="11"/>
      <name val="Times New Roman"/>
      <family val="1"/>
    </font>
    <font>
      <i/>
      <sz val="10"/>
      <name val="Times New Roman"/>
      <family val="1"/>
    </font>
    <font>
      <b/>
      <sz val="8"/>
      <name val="Trebuchet MS"/>
      <family val="2"/>
    </font>
    <font>
      <b/>
      <sz val="7"/>
      <name val="Trebuchet MS"/>
      <family val="2"/>
    </font>
    <font>
      <sz val="8"/>
      <name val="Trebuchet MS"/>
      <family val="2"/>
    </font>
    <font>
      <sz val="9.85"/>
      <color indexed="8"/>
      <name val="Times New Roman"/>
      <family val="1"/>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u val="single"/>
      <sz val="8"/>
      <color indexed="20"/>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8"/>
      <color indexed="12"/>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sz val="10"/>
      <color indexed="8"/>
      <name val="Arial"/>
      <family val="2"/>
    </font>
    <font>
      <b/>
      <sz val="10"/>
      <color indexed="10"/>
      <name val="Times New Roman"/>
      <family val="1"/>
    </font>
    <font>
      <sz val="11"/>
      <color indexed="8"/>
      <name val="Times New Roman"/>
      <family val="1"/>
    </font>
    <font>
      <b/>
      <sz val="11"/>
      <color indexed="8"/>
      <name val="Times New Roman"/>
      <family val="1"/>
    </font>
    <font>
      <b/>
      <sz val="10"/>
      <color indexed="10"/>
      <name val="Arial"/>
      <family val="2"/>
    </font>
    <font>
      <b/>
      <sz val="11"/>
      <color indexed="8"/>
      <name val="Calibri"/>
      <family val="2"/>
    </font>
    <font>
      <sz val="8"/>
      <color indexed="8"/>
      <name val="Times New Roman"/>
      <family val="2"/>
    </font>
    <font>
      <b/>
      <sz val="14"/>
      <color indexed="8"/>
      <name val="Calibri"/>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u val="single"/>
      <sz val="8"/>
      <color theme="11"/>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8"/>
      <color theme="10"/>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
      <sz val="10"/>
      <color theme="1"/>
      <name val="Arial"/>
      <family val="2"/>
    </font>
    <font>
      <b/>
      <sz val="10"/>
      <color rgb="FFFF0000"/>
      <name val="Times New Roman"/>
      <family val="1"/>
    </font>
    <font>
      <sz val="11"/>
      <color theme="1"/>
      <name val="Times New Roman"/>
      <family val="1"/>
    </font>
    <font>
      <b/>
      <sz val="11"/>
      <color theme="1"/>
      <name val="Times New Roman"/>
      <family val="1"/>
    </font>
    <font>
      <b/>
      <sz val="10"/>
      <color rgb="FFFF0000"/>
      <name val="Arial"/>
      <family val="2"/>
    </font>
    <font>
      <b/>
      <sz val="11"/>
      <color theme="1"/>
      <name val="Calibri"/>
      <family val="2"/>
    </font>
    <font>
      <sz val="8"/>
      <color theme="1"/>
      <name val="Times New Roman"/>
      <family val="2"/>
    </font>
    <font>
      <b/>
      <sz val="14"/>
      <color theme="1"/>
      <name val="Calibri"/>
      <family val="2"/>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1499900072813034"/>
        <bgColor indexed="64"/>
      </patternFill>
    </fill>
    <fill>
      <patternFill patternType="gray125">
        <bgColor theme="0" tint="-0.1499900072813034"/>
      </patternFill>
    </fill>
    <fill>
      <patternFill patternType="solid">
        <fgColor indexed="22"/>
        <bgColor indexed="64"/>
      </patternFill>
    </fill>
    <fill>
      <patternFill patternType="gray125">
        <bgColor indexed="22"/>
      </patternFill>
    </fill>
    <fill>
      <patternFill patternType="solid">
        <fgColor theme="0" tint="-0.24997000396251678"/>
        <bgColor indexed="64"/>
      </patternFill>
    </fill>
    <fill>
      <patternFill patternType="gray125">
        <bgColor theme="0" tint="-0.24997000396251678"/>
      </patternFill>
    </fill>
    <fill>
      <patternFill patternType="solid">
        <fgColor theme="0"/>
        <bgColor indexed="64"/>
      </patternFill>
    </fill>
    <fill>
      <patternFill patternType="solid">
        <fgColor theme="0" tint="-0.24993999302387238"/>
        <bgColor indexed="64"/>
      </patternFill>
    </fill>
    <fill>
      <patternFill patternType="solid">
        <fgColor theme="0" tint="-0.34997999668121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top/>
      <bottom style="thin"/>
    </border>
    <border>
      <left>
        <color indexed="63"/>
      </left>
      <right>
        <color indexed="63"/>
      </right>
      <top style="thin"/>
      <bottom style="double"/>
    </border>
    <border>
      <left/>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3"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96">
    <xf numFmtId="0" fontId="0" fillId="0" borderId="0" xfId="0" applyAlignment="1">
      <alignment/>
    </xf>
    <xf numFmtId="0" fontId="2" fillId="0" borderId="0" xfId="0" applyFont="1" applyAlignment="1">
      <alignment/>
    </xf>
    <xf numFmtId="0" fontId="0" fillId="0" borderId="0" xfId="0" applyNumberFormat="1" applyAlignment="1">
      <alignment horizontal="center"/>
    </xf>
    <xf numFmtId="0" fontId="3" fillId="0" borderId="0" xfId="0" applyNumberFormat="1" applyFont="1" applyAlignment="1">
      <alignment horizontal="center"/>
    </xf>
    <xf numFmtId="0" fontId="0" fillId="0" borderId="0" xfId="0" applyAlignment="1">
      <alignment wrapText="1"/>
    </xf>
    <xf numFmtId="0" fontId="0" fillId="0" borderId="0" xfId="0" applyAlignment="1">
      <alignment/>
    </xf>
    <xf numFmtId="0" fontId="3" fillId="0" borderId="0" xfId="0" applyFont="1" applyAlignment="1">
      <alignment/>
    </xf>
    <xf numFmtId="0" fontId="0" fillId="33" borderId="0" xfId="0" applyFill="1" applyBorder="1" applyAlignment="1" applyProtection="1">
      <alignment wrapText="1"/>
      <protection locked="0"/>
    </xf>
    <xf numFmtId="0" fontId="0" fillId="33" borderId="0" xfId="0" applyFill="1" applyBorder="1" applyAlignment="1" applyProtection="1">
      <alignment horizontal="center" wrapText="1"/>
      <protection locked="0"/>
    </xf>
    <xf numFmtId="174" fontId="0" fillId="33" borderId="0" xfId="0" applyNumberFormat="1" applyFill="1" applyBorder="1" applyAlignment="1" applyProtection="1">
      <alignment horizontal="center" wrapText="1"/>
      <protection locked="0"/>
    </xf>
    <xf numFmtId="0" fontId="0" fillId="0" borderId="0" xfId="0" applyAlignment="1" applyProtection="1">
      <alignment wrapText="1"/>
      <protection locked="0"/>
    </xf>
    <xf numFmtId="0" fontId="2" fillId="33" borderId="0" xfId="0" applyFont="1" applyFill="1" applyBorder="1" applyAlignment="1" applyProtection="1">
      <alignment horizontal="center" wrapText="1"/>
      <protection locked="0"/>
    </xf>
    <xf numFmtId="0" fontId="2" fillId="33" borderId="0" xfId="0" applyFont="1" applyFill="1" applyBorder="1" applyAlignment="1" applyProtection="1">
      <alignment wrapText="1"/>
      <protection locked="0"/>
    </xf>
    <xf numFmtId="0" fontId="0" fillId="0" borderId="0" xfId="0" applyFill="1" applyAlignment="1" applyProtection="1">
      <alignment wrapText="1"/>
      <protection locked="0"/>
    </xf>
    <xf numFmtId="0" fontId="0" fillId="0" borderId="0" xfId="0" applyBorder="1" applyAlignment="1">
      <alignment vertical="center" wrapText="1"/>
    </xf>
    <xf numFmtId="0" fontId="0" fillId="0" borderId="0" xfId="0" applyAlignment="1">
      <alignment vertical="center" wrapText="1"/>
    </xf>
    <xf numFmtId="0" fontId="6" fillId="0" borderId="1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0" fillId="0" borderId="0" xfId="0" applyFont="1" applyAlignment="1">
      <alignment horizontal="left" vertical="center" wrapText="1"/>
    </xf>
    <xf numFmtId="0" fontId="6" fillId="0" borderId="0" xfId="0" applyFont="1" applyAlignment="1">
      <alignment horizontal="left" vertical="center"/>
    </xf>
    <xf numFmtId="0" fontId="0" fillId="0" borderId="0" xfId="0" applyFont="1" applyAlignment="1">
      <alignment horizontal="left" vertical="center"/>
    </xf>
    <xf numFmtId="0" fontId="6" fillId="0" borderId="0" xfId="0" applyFont="1" applyAlignment="1">
      <alignment horizontal="left" vertical="center" wrapText="1"/>
    </xf>
    <xf numFmtId="0" fontId="0" fillId="33" borderId="0"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0" xfId="0" applyFont="1" applyAlignment="1">
      <alignment vertical="center" wrapText="1"/>
    </xf>
    <xf numFmtId="0" fontId="6" fillId="0" borderId="0" xfId="0" applyFont="1" applyAlignment="1">
      <alignment vertical="center"/>
    </xf>
    <xf numFmtId="0" fontId="0" fillId="0" borderId="0" xfId="0" applyFont="1" applyAlignment="1">
      <alignment vertical="center"/>
    </xf>
    <xf numFmtId="0" fontId="6" fillId="0" borderId="0" xfId="0" applyFont="1" applyAlignment="1">
      <alignment vertical="center" wrapText="1"/>
    </xf>
    <xf numFmtId="0" fontId="6" fillId="0" borderId="0" xfId="0" applyFont="1" applyFill="1" applyAlignment="1">
      <alignment vertical="center" wrapText="1"/>
    </xf>
    <xf numFmtId="0" fontId="0" fillId="33" borderId="0" xfId="0" applyFont="1" applyFill="1" applyBorder="1" applyAlignment="1" applyProtection="1">
      <alignment vertical="center" wrapText="1"/>
      <protection locked="0"/>
    </xf>
    <xf numFmtId="0" fontId="0" fillId="0" borderId="0" xfId="0" applyFont="1" applyFill="1" applyAlignment="1" applyProtection="1">
      <alignment vertical="center" wrapText="1"/>
      <protection locked="0"/>
    </xf>
    <xf numFmtId="0" fontId="0" fillId="0" borderId="0" xfId="0" applyFont="1" applyAlignment="1" applyProtection="1">
      <alignment vertical="center" wrapText="1"/>
      <protection locked="0"/>
    </xf>
    <xf numFmtId="0" fontId="64" fillId="0" borderId="0" xfId="0" applyFont="1" applyAlignment="1">
      <alignment horizontal="center" vertical="center" wrapText="1"/>
    </xf>
    <xf numFmtId="0" fontId="3" fillId="0" borderId="0" xfId="0" applyFont="1" applyAlignment="1">
      <alignment horizontal="center" vertical="center"/>
    </xf>
    <xf numFmtId="0" fontId="64" fillId="0" borderId="0" xfId="0" applyFont="1" applyAlignment="1">
      <alignment horizontal="center" vertical="center"/>
    </xf>
    <xf numFmtId="0" fontId="64" fillId="33" borderId="0" xfId="0" applyFont="1" applyFill="1" applyBorder="1" applyAlignment="1" applyProtection="1">
      <alignment horizontal="center" vertical="center" wrapText="1"/>
      <protection locked="0"/>
    </xf>
    <xf numFmtId="0" fontId="64" fillId="0" borderId="0" xfId="0" applyFont="1" applyFill="1" applyAlignment="1" applyProtection="1">
      <alignment horizontal="center" vertical="center" wrapText="1"/>
      <protection locked="0"/>
    </xf>
    <xf numFmtId="0" fontId="64" fillId="0" borderId="0" xfId="0" applyFont="1" applyAlignment="1" applyProtection="1">
      <alignment horizontal="center" vertical="center" wrapText="1"/>
      <protection locked="0"/>
    </xf>
    <xf numFmtId="0" fontId="6" fillId="0" borderId="10" xfId="0" applyNumberFormat="1" applyFont="1" applyBorder="1" applyAlignment="1">
      <alignment horizontal="center" vertical="center" wrapText="1"/>
    </xf>
    <xf numFmtId="0" fontId="0" fillId="0" borderId="0" xfId="0" applyNumberFormat="1" applyAlignment="1">
      <alignment horizontal="center" wrapText="1"/>
    </xf>
    <xf numFmtId="0" fontId="0" fillId="33" borderId="0" xfId="0" applyNumberFormat="1" applyFill="1" applyBorder="1" applyAlignment="1" applyProtection="1">
      <alignment horizontal="center" wrapText="1"/>
      <protection locked="0"/>
    </xf>
    <xf numFmtId="0" fontId="0" fillId="0" borderId="0" xfId="0" applyNumberFormat="1" applyFill="1" applyAlignment="1" applyProtection="1">
      <alignment horizontal="center" wrapText="1"/>
      <protection locked="0"/>
    </xf>
    <xf numFmtId="0" fontId="0" fillId="0" borderId="0" xfId="0" applyNumberFormat="1" applyAlignment="1" applyProtection="1">
      <alignment horizontal="center" wrapText="1"/>
      <protection locked="0"/>
    </xf>
    <xf numFmtId="0" fontId="6" fillId="0" borderId="10" xfId="0" applyFont="1" applyFill="1" applyBorder="1" applyAlignment="1">
      <alignment horizontal="left" vertical="center" wrapText="1"/>
    </xf>
    <xf numFmtId="0" fontId="7" fillId="0" borderId="0" xfId="0" applyFont="1" applyAlignment="1">
      <alignment horizontal="center" wrapText="1"/>
    </xf>
    <xf numFmtId="0" fontId="6" fillId="0" borderId="0" xfId="0" applyFont="1" applyAlignment="1">
      <alignment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174" fontId="6" fillId="0" borderId="10" xfId="0" applyNumberFormat="1" applyFont="1" applyBorder="1" applyAlignment="1">
      <alignment horizontal="center" vertical="center" wrapText="1"/>
    </xf>
    <xf numFmtId="0" fontId="6" fillId="0" borderId="11" xfId="0" applyFont="1" applyBorder="1" applyAlignment="1">
      <alignment wrapText="1"/>
    </xf>
    <xf numFmtId="0" fontId="6" fillId="0" borderId="12" xfId="0" applyFont="1" applyBorder="1" applyAlignment="1">
      <alignment wrapText="1"/>
    </xf>
    <xf numFmtId="0" fontId="6" fillId="0" borderId="13" xfId="0" applyFont="1" applyBorder="1" applyAlignment="1">
      <alignment horizontal="left" vertical="center" wrapText="1"/>
    </xf>
    <xf numFmtId="0" fontId="6" fillId="0" borderId="14" xfId="0" applyFont="1" applyBorder="1" applyAlignment="1">
      <alignment vertical="center" wrapText="1"/>
    </xf>
    <xf numFmtId="0" fontId="6" fillId="33" borderId="0" xfId="0" applyFont="1" applyFill="1" applyBorder="1" applyAlignment="1">
      <alignment horizontal="center" wrapText="1"/>
    </xf>
    <xf numFmtId="0" fontId="6" fillId="0" borderId="0" xfId="0" applyFont="1" applyBorder="1" applyAlignment="1">
      <alignment wrapText="1"/>
    </xf>
    <xf numFmtId="0" fontId="6" fillId="0" borderId="0" xfId="0" applyFont="1" applyFill="1" applyBorder="1" applyAlignment="1">
      <alignment horizontal="center" wrapText="1"/>
    </xf>
    <xf numFmtId="0" fontId="6" fillId="0" borderId="0" xfId="0" applyNumberFormat="1" applyFont="1" applyBorder="1" applyAlignment="1">
      <alignment horizontal="center" wrapText="1"/>
    </xf>
    <xf numFmtId="0" fontId="6" fillId="0" borderId="0" xfId="0" applyFont="1" applyBorder="1" applyAlignment="1">
      <alignment horizontal="center" vertical="center" wrapText="1"/>
    </xf>
    <xf numFmtId="0" fontId="6" fillId="0" borderId="0" xfId="0" applyNumberFormat="1" applyFont="1" applyAlignment="1">
      <alignment horizontal="center" wrapText="1"/>
    </xf>
    <xf numFmtId="0" fontId="6" fillId="0" borderId="10" xfId="0" applyFont="1" applyFill="1" applyBorder="1" applyAlignment="1">
      <alignment vertical="center" wrapText="1"/>
    </xf>
    <xf numFmtId="0" fontId="6" fillId="0" borderId="10" xfId="0" applyNumberFormat="1" applyFont="1" applyFill="1" applyBorder="1" applyAlignment="1">
      <alignment horizontal="center" vertical="center" wrapText="1"/>
    </xf>
    <xf numFmtId="0" fontId="7" fillId="0" borderId="0" xfId="0" applyFont="1" applyAlignment="1">
      <alignment horizontal="left" wrapText="1"/>
    </xf>
    <xf numFmtId="0" fontId="7" fillId="0" borderId="0" xfId="0" applyNumberFormat="1" applyFont="1" applyAlignment="1">
      <alignment horizontal="left" wrapText="1"/>
    </xf>
    <xf numFmtId="0" fontId="62" fillId="0" borderId="0" xfId="0" applyFont="1" applyAlignment="1">
      <alignment horizontal="left" wrapText="1"/>
    </xf>
    <xf numFmtId="0" fontId="7" fillId="0" borderId="0" xfId="0" applyFont="1" applyAlignment="1">
      <alignment horizontal="left"/>
    </xf>
    <xf numFmtId="0" fontId="7" fillId="34"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10" xfId="0" applyFont="1" applyFill="1" applyBorder="1" applyAlignment="1">
      <alignment horizontal="center" wrapText="1"/>
    </xf>
    <xf numFmtId="0" fontId="0" fillId="0" borderId="10" xfId="0" applyBorder="1" applyAlignment="1">
      <alignment vertical="center" wrapText="1"/>
    </xf>
    <xf numFmtId="0" fontId="6" fillId="0" borderId="10" xfId="0" applyFont="1" applyBorder="1" applyAlignment="1">
      <alignment horizontal="left" vertical="center" wrapText="1"/>
    </xf>
    <xf numFmtId="174" fontId="7" fillId="34" borderId="10" xfId="0" applyNumberFormat="1" applyFont="1" applyFill="1" applyBorder="1" applyAlignment="1">
      <alignment horizontal="center" vertical="center" wrapText="1"/>
    </xf>
    <xf numFmtId="0" fontId="2" fillId="0" borderId="0" xfId="0" applyFont="1" applyAlignment="1">
      <alignment/>
    </xf>
    <xf numFmtId="0" fontId="3" fillId="0" borderId="0" xfId="0" applyFont="1" applyAlignment="1">
      <alignment/>
    </xf>
    <xf numFmtId="0" fontId="6" fillId="0" borderId="0" xfId="0" applyNumberFormat="1" applyFont="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NumberFormat="1"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xf>
    <xf numFmtId="0" fontId="0" fillId="0" borderId="0" xfId="0" applyFont="1" applyAlignment="1">
      <alignment/>
    </xf>
    <xf numFmtId="0" fontId="0" fillId="0" borderId="0" xfId="0" applyNumberFormat="1" applyFont="1" applyAlignment="1">
      <alignment horizontal="center" vertical="center"/>
    </xf>
    <xf numFmtId="0" fontId="0" fillId="0" borderId="0" xfId="0" applyFont="1" applyAlignment="1">
      <alignment/>
    </xf>
    <xf numFmtId="0" fontId="62" fillId="0" borderId="0" xfId="0" applyFont="1" applyAlignment="1">
      <alignment horizontal="left"/>
    </xf>
    <xf numFmtId="14" fontId="7" fillId="0" borderId="0" xfId="0" applyNumberFormat="1" applyFont="1" applyAlignment="1">
      <alignment horizontal="left"/>
    </xf>
    <xf numFmtId="0" fontId="7" fillId="0" borderId="0" xfId="0" applyFont="1" applyAlignment="1">
      <alignment horizontal="center"/>
    </xf>
    <xf numFmtId="0" fontId="6" fillId="0" borderId="0" xfId="0" applyNumberFormat="1" applyFont="1" applyAlignment="1">
      <alignment horizontal="center" vertical="center" wrapText="1"/>
    </xf>
    <xf numFmtId="0" fontId="0" fillId="0" borderId="10" xfId="0" applyFont="1" applyBorder="1" applyAlignment="1">
      <alignment horizontal="center" wrapText="1"/>
    </xf>
    <xf numFmtId="0" fontId="0" fillId="0" borderId="10" xfId="0" applyFont="1" applyBorder="1" applyAlignment="1">
      <alignment wrapText="1"/>
    </xf>
    <xf numFmtId="0" fontId="0" fillId="0" borderId="0" xfId="0" applyFont="1" applyBorder="1" applyAlignment="1">
      <alignment horizontal="center" wrapText="1"/>
    </xf>
    <xf numFmtId="0" fontId="6" fillId="0" borderId="15" xfId="0" applyFont="1" applyFill="1" applyBorder="1" applyAlignment="1">
      <alignment horizontal="left" vertical="center" wrapText="1"/>
    </xf>
    <xf numFmtId="0" fontId="7" fillId="36" borderId="10" xfId="0" applyFont="1" applyFill="1" applyBorder="1" applyAlignment="1">
      <alignment horizontal="center" wrapText="1"/>
    </xf>
    <xf numFmtId="0" fontId="0" fillId="0" borderId="16" xfId="0" applyFont="1" applyBorder="1" applyAlignment="1">
      <alignment horizontal="center" wrapText="1"/>
    </xf>
    <xf numFmtId="0" fontId="0" fillId="0" borderId="16" xfId="0" applyFont="1" applyBorder="1" applyAlignment="1">
      <alignment wrapText="1"/>
    </xf>
    <xf numFmtId="174" fontId="7" fillId="36" borderId="10" xfId="0" applyNumberFormat="1" applyFont="1" applyFill="1" applyBorder="1" applyAlignment="1">
      <alignment horizontal="center" wrapText="1"/>
    </xf>
    <xf numFmtId="174" fontId="0" fillId="0" borderId="10" xfId="0" applyNumberFormat="1" applyFont="1" applyBorder="1" applyAlignment="1">
      <alignment horizontal="center" wrapText="1"/>
    </xf>
    <xf numFmtId="174" fontId="0" fillId="0" borderId="0" xfId="0" applyNumberFormat="1" applyFont="1" applyBorder="1" applyAlignment="1">
      <alignment horizont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0" xfId="0" applyFont="1" applyBorder="1" applyAlignment="1">
      <alignment horizontal="center" vertical="center" wrapText="1"/>
    </xf>
    <xf numFmtId="2" fontId="7" fillId="36" borderId="10" xfId="0" applyNumberFormat="1" applyFont="1" applyFill="1" applyBorder="1" applyAlignment="1">
      <alignment horizontal="center" wrapText="1"/>
    </xf>
    <xf numFmtId="0" fontId="7" fillId="37" borderId="16" xfId="0" applyFont="1" applyFill="1" applyBorder="1" applyAlignment="1">
      <alignment horizontal="center" wrapText="1"/>
    </xf>
    <xf numFmtId="0" fontId="7" fillId="0" borderId="0" xfId="0" applyFont="1" applyAlignment="1">
      <alignment wrapText="1"/>
    </xf>
    <xf numFmtId="0" fontId="7" fillId="0" borderId="0" xfId="0" applyFont="1" applyFill="1" applyBorder="1" applyAlignment="1">
      <alignment horizontal="center" wrapText="1"/>
    </xf>
    <xf numFmtId="0" fontId="7" fillId="37" borderId="16" xfId="0" applyNumberFormat="1"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left" vertical="center" wrapText="1"/>
    </xf>
    <xf numFmtId="2" fontId="7" fillId="37" borderId="16" xfId="0" applyNumberFormat="1" applyFont="1" applyFill="1" applyBorder="1" applyAlignment="1">
      <alignment horizontal="center" wrapText="1"/>
    </xf>
    <xf numFmtId="0" fontId="6" fillId="0" borderId="0" xfId="0" applyNumberFormat="1" applyFont="1" applyBorder="1" applyAlignment="1">
      <alignment horizontal="center" vertical="center" wrapText="1"/>
    </xf>
    <xf numFmtId="0" fontId="3" fillId="0" borderId="0" xfId="0" applyFont="1" applyBorder="1" applyAlignment="1">
      <alignment vertical="center" wrapText="1"/>
    </xf>
    <xf numFmtId="0" fontId="2" fillId="0" borderId="0" xfId="0" applyNumberFormat="1" applyFont="1" applyAlignment="1">
      <alignment/>
    </xf>
    <xf numFmtId="0" fontId="3" fillId="0" borderId="0" xfId="0" applyFont="1" applyFill="1" applyAlignment="1">
      <alignment/>
    </xf>
    <xf numFmtId="0" fontId="6" fillId="0" borderId="0" xfId="0" applyNumberFormat="1" applyFont="1" applyAlignment="1">
      <alignment vertical="center"/>
    </xf>
    <xf numFmtId="0" fontId="3" fillId="0" borderId="0" xfId="0" applyFont="1" applyAlignment="1">
      <alignment horizontal="left" vertical="center" wrapText="1"/>
    </xf>
    <xf numFmtId="174" fontId="3" fillId="0" borderId="0" xfId="0" applyNumberFormat="1" applyFont="1" applyAlignment="1">
      <alignment/>
    </xf>
    <xf numFmtId="0" fontId="3" fillId="0" borderId="0" xfId="0" applyNumberFormat="1" applyFont="1" applyAlignment="1">
      <alignment/>
    </xf>
    <xf numFmtId="0" fontId="2" fillId="0" borderId="0" xfId="0" applyFont="1" applyFill="1" applyAlignment="1">
      <alignment/>
    </xf>
    <xf numFmtId="0" fontId="7" fillId="0" borderId="0" xfId="0" applyNumberFormat="1" applyFont="1" applyAlignment="1">
      <alignment vertical="center"/>
    </xf>
    <xf numFmtId="0" fontId="2" fillId="0" borderId="0" xfId="0" applyFont="1" applyAlignment="1">
      <alignment horizontal="left" vertical="center" wrapText="1"/>
    </xf>
    <xf numFmtId="174" fontId="2" fillId="0" borderId="0" xfId="0" applyNumberFormat="1" applyFont="1" applyAlignment="1">
      <alignment/>
    </xf>
    <xf numFmtId="0" fontId="0" fillId="0" borderId="0" xfId="0" applyFill="1" applyAlignment="1">
      <alignment/>
    </xf>
    <xf numFmtId="0" fontId="0" fillId="0" borderId="0" xfId="0" applyNumberFormat="1" applyFont="1" applyAlignment="1">
      <alignment vertical="center"/>
    </xf>
    <xf numFmtId="0" fontId="0" fillId="0" borderId="0" xfId="0" applyAlignment="1">
      <alignment horizontal="left" vertical="center" wrapText="1"/>
    </xf>
    <xf numFmtId="174" fontId="0" fillId="0" borderId="0" xfId="0" applyNumberFormat="1" applyAlignment="1">
      <alignment/>
    </xf>
    <xf numFmtId="0" fontId="0" fillId="0" borderId="0" xfId="0" applyNumberFormat="1" applyAlignment="1">
      <alignment/>
    </xf>
    <xf numFmtId="0" fontId="0" fillId="0" borderId="0" xfId="0" applyFill="1" applyAlignment="1">
      <alignment/>
    </xf>
    <xf numFmtId="174" fontId="0" fillId="0" borderId="0" xfId="0" applyNumberFormat="1" applyAlignment="1">
      <alignment/>
    </xf>
    <xf numFmtId="0" fontId="2" fillId="0" borderId="0" xfId="0" applyNumberFormat="1" applyFont="1" applyAlignment="1">
      <alignment/>
    </xf>
    <xf numFmtId="0" fontId="0" fillId="0" borderId="0" xfId="0" applyNumberFormat="1" applyFont="1" applyAlignment="1">
      <alignment horizontal="left" wrapText="1"/>
    </xf>
    <xf numFmtId="0" fontId="0" fillId="0" borderId="0" xfId="0" applyNumberFormat="1" applyFont="1" applyFill="1" applyAlignment="1">
      <alignment horizontal="left" wrapText="1"/>
    </xf>
    <xf numFmtId="0" fontId="6" fillId="0" borderId="0" xfId="0" applyFont="1" applyAlignment="1">
      <alignment horizontal="left" wrapText="1"/>
    </xf>
    <xf numFmtId="174" fontId="0" fillId="0" borderId="0" xfId="0" applyNumberFormat="1" applyFont="1" applyAlignment="1">
      <alignment horizontal="left" wrapText="1"/>
    </xf>
    <xf numFmtId="0" fontId="0" fillId="0" borderId="0" xfId="0" applyAlignment="1">
      <alignment horizontal="left"/>
    </xf>
    <xf numFmtId="0" fontId="7" fillId="0" borderId="0" xfId="0" applyNumberFormat="1" applyFont="1" applyAlignment="1">
      <alignment horizontal="center"/>
    </xf>
    <xf numFmtId="0" fontId="62" fillId="0" borderId="0" xfId="0" applyFont="1" applyAlignment="1">
      <alignment wrapText="1"/>
    </xf>
    <xf numFmtId="0" fontId="7" fillId="0" borderId="0" xfId="0" applyFont="1" applyFill="1" applyAlignment="1">
      <alignment horizontal="center"/>
    </xf>
    <xf numFmtId="174" fontId="7" fillId="0" borderId="0" xfId="0" applyNumberFormat="1" applyFont="1" applyAlignment="1">
      <alignment horizontal="center"/>
    </xf>
    <xf numFmtId="0" fontId="0" fillId="0" borderId="10" xfId="0" applyNumberFormat="1" applyFont="1" applyBorder="1" applyAlignment="1">
      <alignment horizontal="center" wrapText="1"/>
    </xf>
    <xf numFmtId="0" fontId="0" fillId="0" borderId="0" xfId="0" applyFont="1" applyFill="1" applyBorder="1" applyAlignment="1">
      <alignment horizontal="center" wrapText="1"/>
    </xf>
    <xf numFmtId="0" fontId="0" fillId="0" borderId="16" xfId="0" applyNumberFormat="1" applyFont="1" applyBorder="1" applyAlignment="1">
      <alignment horizontal="center" wrapText="1"/>
    </xf>
    <xf numFmtId="174" fontId="0" fillId="0" borderId="0" xfId="0" applyNumberFormat="1" applyFont="1" applyFill="1" applyBorder="1" applyAlignment="1">
      <alignment horizontal="center" wrapText="1"/>
    </xf>
    <xf numFmtId="1" fontId="0" fillId="0" borderId="10" xfId="0" applyNumberFormat="1" applyFont="1" applyBorder="1" applyAlignment="1">
      <alignment horizontal="center" wrapText="1"/>
    </xf>
    <xf numFmtId="0" fontId="0" fillId="0" borderId="10" xfId="0" applyFont="1" applyFill="1" applyBorder="1" applyAlignment="1">
      <alignment wrapText="1"/>
    </xf>
    <xf numFmtId="2" fontId="0" fillId="0" borderId="10" xfId="0" applyNumberFormat="1" applyFont="1" applyBorder="1" applyAlignment="1">
      <alignment horizontal="center" wrapText="1"/>
    </xf>
    <xf numFmtId="174" fontId="6" fillId="0" borderId="10" xfId="0" applyNumberFormat="1" applyFont="1" applyBorder="1" applyAlignment="1">
      <alignment horizontal="left" vertical="center" wrapText="1"/>
    </xf>
    <xf numFmtId="174" fontId="6" fillId="0" borderId="10" xfId="0" applyNumberFormat="1" applyFont="1" applyFill="1" applyBorder="1" applyAlignment="1">
      <alignment horizontal="left" vertical="center" wrapText="1"/>
    </xf>
    <xf numFmtId="0" fontId="63" fillId="0" borderId="10" xfId="0" applyNumberFormat="1" applyFont="1" applyBorder="1" applyAlignment="1">
      <alignment horizontal="center" vertical="center" wrapText="1"/>
    </xf>
    <xf numFmtId="0" fontId="63" fillId="0" borderId="10" xfId="0" applyFont="1" applyBorder="1" applyAlignment="1">
      <alignment horizontal="left" vertical="center" wrapText="1"/>
    </xf>
    <xf numFmtId="174" fontId="7" fillId="38" borderId="10" xfId="0" applyNumberFormat="1" applyFont="1" applyFill="1" applyBorder="1" applyAlignment="1">
      <alignment horizontal="center" vertical="center" wrapText="1"/>
    </xf>
    <xf numFmtId="0" fontId="7" fillId="37" borderId="16" xfId="0" applyNumberFormat="1" applyFont="1" applyFill="1" applyBorder="1" applyAlignment="1">
      <alignment horizontal="center"/>
    </xf>
    <xf numFmtId="2" fontId="7" fillId="0" borderId="0" xfId="0" applyNumberFormat="1" applyFont="1" applyAlignment="1">
      <alignment wrapText="1"/>
    </xf>
    <xf numFmtId="2" fontId="7" fillId="37" borderId="16" xfId="0" applyNumberFormat="1" applyFont="1" applyFill="1" applyBorder="1" applyAlignment="1">
      <alignment horizontal="center"/>
    </xf>
    <xf numFmtId="2" fontId="7" fillId="0" borderId="0" xfId="0" applyNumberFormat="1" applyFont="1" applyFill="1" applyAlignment="1">
      <alignment wrapText="1"/>
    </xf>
    <xf numFmtId="0" fontId="7" fillId="37" borderId="10" xfId="0" applyNumberFormat="1" applyFont="1" applyFill="1" applyBorder="1" applyAlignment="1">
      <alignment horizontal="center" vertical="center"/>
    </xf>
    <xf numFmtId="2" fontId="7" fillId="0" borderId="0" xfId="0" applyNumberFormat="1" applyFont="1" applyAlignment="1">
      <alignment horizontal="center" wrapText="1"/>
    </xf>
    <xf numFmtId="2" fontId="7" fillId="37" borderId="10" xfId="0" applyNumberFormat="1" applyFont="1" applyFill="1" applyBorder="1" applyAlignment="1">
      <alignment horizontal="center"/>
    </xf>
    <xf numFmtId="2" fontId="0" fillId="0" borderId="0" xfId="0" applyNumberFormat="1" applyFill="1" applyAlignment="1">
      <alignment/>
    </xf>
    <xf numFmtId="174" fontId="62" fillId="38" borderId="10" xfId="0" applyNumberFormat="1" applyFont="1" applyFill="1" applyBorder="1" applyAlignment="1">
      <alignment horizontal="center" wrapText="1"/>
    </xf>
    <xf numFmtId="174" fontId="7" fillId="39" borderId="10" xfId="0" applyNumberFormat="1" applyFont="1" applyFill="1" applyBorder="1" applyAlignment="1">
      <alignment wrapText="1"/>
    </xf>
    <xf numFmtId="0" fontId="63" fillId="0" borderId="0" xfId="0" applyNumberFormat="1" applyFont="1" applyAlignment="1">
      <alignment horizontal="left" wrapText="1"/>
    </xf>
    <xf numFmtId="0" fontId="0" fillId="0" borderId="0" xfId="0" applyNumberFormat="1" applyFont="1" applyAlignment="1">
      <alignment/>
    </xf>
    <xf numFmtId="0" fontId="0" fillId="0" borderId="0" xfId="0" applyFont="1" applyFill="1" applyAlignment="1">
      <alignment/>
    </xf>
    <xf numFmtId="174" fontId="0" fillId="0" borderId="0" xfId="0" applyNumberFormat="1" applyFont="1" applyAlignment="1">
      <alignment/>
    </xf>
    <xf numFmtId="0" fontId="0" fillId="0" borderId="0" xfId="0" applyFont="1" applyAlignment="1">
      <alignment wrapText="1"/>
    </xf>
    <xf numFmtId="0" fontId="0" fillId="0" borderId="10" xfId="0" applyNumberFormat="1" applyFont="1" applyBorder="1" applyAlignment="1">
      <alignment horizontal="center"/>
    </xf>
    <xf numFmtId="0" fontId="0" fillId="0" borderId="10" xfId="0" applyFont="1" applyBorder="1" applyAlignment="1">
      <alignment horizontal="center"/>
    </xf>
    <xf numFmtId="0" fontId="0" fillId="0" borderId="0" xfId="0" applyFont="1" applyFill="1" applyBorder="1" applyAlignment="1">
      <alignment horizontal="center"/>
    </xf>
    <xf numFmtId="0" fontId="6" fillId="0" borderId="10" xfId="0" applyNumberFormat="1" applyFont="1" applyBorder="1" applyAlignment="1">
      <alignment horizontal="center" vertical="center"/>
    </xf>
    <xf numFmtId="0" fontId="0" fillId="0" borderId="16" xfId="0" applyNumberFormat="1" applyFont="1" applyBorder="1" applyAlignment="1">
      <alignment horizontal="center"/>
    </xf>
    <xf numFmtId="0" fontId="0" fillId="0" borderId="16" xfId="0" applyFont="1" applyBorder="1" applyAlignment="1">
      <alignment horizontal="center"/>
    </xf>
    <xf numFmtId="0" fontId="6" fillId="0" borderId="16" xfId="0" applyNumberFormat="1" applyFont="1" applyBorder="1" applyAlignment="1">
      <alignment horizontal="center" vertical="center"/>
    </xf>
    <xf numFmtId="0" fontId="6" fillId="0" borderId="16" xfId="0" applyFont="1" applyBorder="1" applyAlignment="1">
      <alignment horizontal="left" vertical="center" wrapText="1"/>
    </xf>
    <xf numFmtId="174" fontId="0" fillId="0" borderId="10" xfId="0" applyNumberFormat="1" applyFont="1" applyBorder="1" applyAlignment="1">
      <alignment horizontal="center"/>
    </xf>
    <xf numFmtId="174" fontId="0" fillId="0" borderId="0" xfId="0" applyNumberFormat="1" applyFont="1" applyFill="1" applyBorder="1" applyAlignment="1">
      <alignment horizontal="center"/>
    </xf>
    <xf numFmtId="0" fontId="63" fillId="0" borderId="10" xfId="0" applyNumberFormat="1" applyFont="1" applyBorder="1" applyAlignment="1">
      <alignment horizontal="center" vertical="center"/>
    </xf>
    <xf numFmtId="0" fontId="63" fillId="0" borderId="10" xfId="0" applyFont="1" applyBorder="1" applyAlignment="1">
      <alignment horizontal="left" vertical="center"/>
    </xf>
    <xf numFmtId="174" fontId="65" fillId="36" borderId="10" xfId="0" applyNumberFormat="1" applyFont="1" applyFill="1" applyBorder="1" applyAlignment="1">
      <alignment horizontal="center" wrapText="1"/>
    </xf>
    <xf numFmtId="0" fontId="6" fillId="0" borderId="10" xfId="0" applyFont="1" applyFill="1" applyBorder="1" applyAlignment="1">
      <alignment horizontal="left" vertical="center"/>
    </xf>
    <xf numFmtId="0" fontId="0" fillId="0" borderId="0" xfId="0" applyBorder="1" applyAlignment="1">
      <alignment/>
    </xf>
    <xf numFmtId="0" fontId="7" fillId="0" borderId="0" xfId="0" applyNumberFormat="1" applyFont="1" applyFill="1" applyBorder="1" applyAlignment="1">
      <alignment horizontal="center"/>
    </xf>
    <xf numFmtId="0" fontId="0" fillId="0" borderId="0" xfId="0" applyNumberFormat="1" applyFont="1" applyAlignment="1">
      <alignment/>
    </xf>
    <xf numFmtId="0" fontId="0" fillId="0" borderId="0" xfId="0" applyFont="1" applyFill="1" applyAlignment="1">
      <alignment/>
    </xf>
    <xf numFmtId="0" fontId="7" fillId="0" borderId="0" xfId="0" applyFont="1" applyFill="1" applyAlignment="1">
      <alignment horizontal="left" wrapText="1"/>
    </xf>
    <xf numFmtId="174" fontId="0" fillId="0" borderId="0" xfId="0" applyNumberFormat="1" applyFont="1" applyAlignment="1">
      <alignment/>
    </xf>
    <xf numFmtId="174" fontId="0" fillId="0" borderId="10" xfId="0" applyNumberFormat="1" applyFont="1" applyFill="1" applyBorder="1" applyAlignment="1">
      <alignment horizontal="center"/>
    </xf>
    <xf numFmtId="0" fontId="7" fillId="0" borderId="10" xfId="0" applyFont="1" applyBorder="1" applyAlignment="1">
      <alignment wrapText="1"/>
    </xf>
    <xf numFmtId="0" fontId="6" fillId="0" borderId="10" xfId="0" applyFont="1" applyBorder="1" applyAlignment="1">
      <alignment horizontal="left" vertical="center"/>
    </xf>
    <xf numFmtId="174" fontId="7" fillId="37" borderId="10" xfId="0" applyNumberFormat="1" applyFont="1" applyFill="1" applyBorder="1" applyAlignment="1">
      <alignment horizontal="center"/>
    </xf>
    <xf numFmtId="0" fontId="7" fillId="0" borderId="0" xfId="0" applyFont="1" applyFill="1" applyAlignment="1">
      <alignment horizontal="left"/>
    </xf>
    <xf numFmtId="2" fontId="7" fillId="36" borderId="10"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0" fontId="0" fillId="38" borderId="10" xfId="0" applyFill="1" applyBorder="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10" xfId="0" applyBorder="1" applyAlignment="1">
      <alignment horizontal="center" vertical="center" wrapText="1"/>
    </xf>
    <xf numFmtId="2" fontId="6" fillId="0" borderId="10" xfId="0" applyNumberFormat="1" applyFont="1" applyFill="1" applyBorder="1" applyAlignment="1">
      <alignment horizontal="center" vertical="center" wrapText="1"/>
    </xf>
    <xf numFmtId="0" fontId="0" fillId="0" borderId="0" xfId="0" applyFill="1" applyAlignment="1">
      <alignment vertical="center" wrapText="1"/>
    </xf>
    <xf numFmtId="2" fontId="7" fillId="37" borderId="10" xfId="0" applyNumberFormat="1" applyFont="1" applyFill="1" applyBorder="1" applyAlignment="1">
      <alignment horizontal="center" wrapText="1"/>
    </xf>
    <xf numFmtId="2" fontId="6" fillId="0" borderId="12" xfId="0" applyNumberFormat="1" applyFont="1" applyBorder="1" applyAlignment="1">
      <alignment wrapText="1"/>
    </xf>
    <xf numFmtId="1" fontId="7" fillId="37" borderId="10" xfId="0" applyNumberFormat="1" applyFont="1" applyFill="1" applyBorder="1" applyAlignment="1">
      <alignment horizontal="center" wrapText="1"/>
    </xf>
    <xf numFmtId="2" fontId="6" fillId="0" borderId="13" xfId="0" applyNumberFormat="1" applyFont="1" applyBorder="1" applyAlignment="1">
      <alignment horizontal="left" vertical="center" wrapText="1"/>
    </xf>
    <xf numFmtId="2" fontId="6" fillId="0" borderId="14" xfId="0" applyNumberFormat="1" applyFont="1" applyBorder="1" applyAlignment="1">
      <alignment vertical="center" wrapText="1"/>
    </xf>
    <xf numFmtId="2" fontId="7" fillId="37" borderId="10" xfId="0" applyNumberFormat="1" applyFont="1" applyFill="1" applyBorder="1" applyAlignment="1">
      <alignment horizontal="center" vertical="center" wrapText="1"/>
    </xf>
    <xf numFmtId="2" fontId="6" fillId="0" borderId="0" xfId="0" applyNumberFormat="1" applyFont="1" applyBorder="1" applyAlignment="1">
      <alignment wrapText="1"/>
    </xf>
    <xf numFmtId="0" fontId="0" fillId="0" borderId="0" xfId="0" applyBorder="1" applyAlignment="1">
      <alignment/>
    </xf>
    <xf numFmtId="0" fontId="3" fillId="0" borderId="0" xfId="0" applyFont="1" applyAlignment="1">
      <alignment wrapText="1"/>
    </xf>
    <xf numFmtId="0" fontId="3" fillId="0" borderId="0" xfId="0" applyFont="1" applyFill="1" applyAlignment="1">
      <alignment/>
    </xf>
    <xf numFmtId="174" fontId="3" fillId="0" borderId="0" xfId="0" applyNumberFormat="1" applyFont="1" applyAlignment="1">
      <alignment/>
    </xf>
    <xf numFmtId="0" fontId="0" fillId="0" borderId="0" xfId="0" applyNumberFormat="1" applyFont="1" applyAlignment="1">
      <alignment horizontal="left"/>
    </xf>
    <xf numFmtId="0" fontId="0" fillId="0" borderId="0" xfId="0" applyFont="1" applyAlignment="1">
      <alignment horizontal="left"/>
    </xf>
    <xf numFmtId="0" fontId="0" fillId="0" borderId="0" xfId="0" applyFont="1" applyFill="1" applyAlignment="1">
      <alignment horizontal="left"/>
    </xf>
    <xf numFmtId="174" fontId="0" fillId="0" borderId="0" xfId="0" applyNumberFormat="1" applyFont="1" applyAlignment="1">
      <alignment horizontal="left"/>
    </xf>
    <xf numFmtId="0" fontId="6" fillId="0" borderId="10" xfId="0" applyNumberFormat="1" applyFont="1" applyFill="1" applyBorder="1" applyAlignment="1">
      <alignment horizontal="center" vertical="center"/>
    </xf>
    <xf numFmtId="0" fontId="0" fillId="0" borderId="10" xfId="0" applyFont="1" applyBorder="1" applyAlignment="1">
      <alignment horizontal="left" vertical="center"/>
    </xf>
    <xf numFmtId="174" fontId="0" fillId="38" borderId="10" xfId="0" applyNumberFormat="1" applyFill="1" applyBorder="1" applyAlignment="1">
      <alignment/>
    </xf>
    <xf numFmtId="174" fontId="6" fillId="0" borderId="10" xfId="0" applyNumberFormat="1" applyFont="1" applyFill="1" applyBorder="1" applyAlignment="1">
      <alignment horizontal="left" vertical="center"/>
    </xf>
    <xf numFmtId="0" fontId="0" fillId="0" borderId="10" xfId="0" applyNumberFormat="1" applyFont="1" applyFill="1" applyBorder="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left" vertical="center"/>
    </xf>
    <xf numFmtId="174" fontId="62" fillId="38" borderId="10" xfId="0" applyNumberFormat="1" applyFont="1" applyFill="1" applyBorder="1" applyAlignment="1">
      <alignment horizontal="center"/>
    </xf>
    <xf numFmtId="0" fontId="0" fillId="0" borderId="10" xfId="0" applyBorder="1" applyAlignment="1">
      <alignment horizontal="left" vertical="center" wrapText="1"/>
    </xf>
    <xf numFmtId="0" fontId="0" fillId="0" borderId="10" xfId="0" applyFont="1" applyFill="1" applyBorder="1" applyAlignment="1">
      <alignment horizontal="center"/>
    </xf>
    <xf numFmtId="0" fontId="63" fillId="0" borderId="10" xfId="0" applyFont="1" applyFill="1" applyBorder="1" applyAlignment="1">
      <alignment horizontal="left" vertical="center" wrapText="1"/>
    </xf>
    <xf numFmtId="0" fontId="63" fillId="0" borderId="10" xfId="0" applyFont="1" applyFill="1" applyBorder="1" applyAlignment="1">
      <alignment horizontal="left" vertical="center"/>
    </xf>
    <xf numFmtId="0" fontId="2" fillId="0" borderId="0" xfId="0" applyFont="1" applyAlignment="1">
      <alignment wrapText="1"/>
    </xf>
    <xf numFmtId="174" fontId="0" fillId="0" borderId="10" xfId="0" applyNumberFormat="1" applyFont="1" applyBorder="1" applyAlignment="1">
      <alignment horizontal="center" vertical="center" wrapText="1"/>
    </xf>
    <xf numFmtId="174" fontId="0" fillId="0" borderId="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181" fontId="0" fillId="0" borderId="10" xfId="0" applyNumberFormat="1" applyFont="1" applyBorder="1" applyAlignment="1">
      <alignment horizontal="center" vertical="center" wrapText="1"/>
    </xf>
    <xf numFmtId="3" fontId="0" fillId="0" borderId="0" xfId="0" applyNumberFormat="1" applyFont="1" applyBorder="1" applyAlignment="1">
      <alignment horizontal="center" vertical="center" wrapText="1"/>
    </xf>
    <xf numFmtId="0" fontId="7" fillId="37" borderId="16" xfId="0" applyNumberFormat="1" applyFont="1" applyFill="1" applyBorder="1" applyAlignment="1">
      <alignment horizontal="center" wrapText="1"/>
    </xf>
    <xf numFmtId="0" fontId="0" fillId="0" borderId="0" xfId="0" applyAlignment="1">
      <alignment horizontal="left" wrapText="1"/>
    </xf>
    <xf numFmtId="0" fontId="2" fillId="0" borderId="0" xfId="0" applyFont="1" applyAlignment="1">
      <alignment horizontal="center" wrapText="1"/>
    </xf>
    <xf numFmtId="0"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1" fontId="6" fillId="0" borderId="10" xfId="0" applyNumberFormat="1" applyFont="1" applyFill="1" applyBorder="1" applyAlignment="1">
      <alignment vertical="center"/>
    </xf>
    <xf numFmtId="0" fontId="6" fillId="0" borderId="10" xfId="0" applyFont="1" applyBorder="1" applyAlignment="1">
      <alignment horizontal="center" wrapText="1"/>
    </xf>
    <xf numFmtId="0" fontId="6" fillId="0" borderId="10" xfId="0" applyFont="1" applyBorder="1" applyAlignment="1">
      <alignment horizontal="left" wrapText="1"/>
    </xf>
    <xf numFmtId="174" fontId="6" fillId="0" borderId="10" xfId="0" applyNumberFormat="1" applyFont="1" applyBorder="1" applyAlignment="1">
      <alignment horizontal="center" wrapText="1"/>
    </xf>
    <xf numFmtId="0" fontId="6" fillId="0" borderId="0" xfId="0" applyFont="1" applyAlignment="1">
      <alignment horizontal="center" wrapText="1"/>
    </xf>
    <xf numFmtId="0" fontId="6" fillId="0" borderId="10" xfId="0" applyNumberFormat="1" applyFont="1" applyBorder="1" applyAlignment="1">
      <alignment horizontal="center" wrapText="1"/>
    </xf>
    <xf numFmtId="0" fontId="6" fillId="0" borderId="17" xfId="0" applyFont="1" applyFill="1" applyBorder="1" applyAlignment="1">
      <alignment vertical="center" wrapText="1"/>
    </xf>
    <xf numFmtId="0" fontId="64" fillId="0" borderId="0" xfId="0" applyFont="1" applyAlignment="1">
      <alignment horizontal="center" wrapText="1"/>
    </xf>
    <xf numFmtId="0" fontId="64" fillId="38" borderId="10" xfId="0" applyFont="1" applyFill="1" applyBorder="1" applyAlignment="1">
      <alignment horizontal="center" wrapText="1"/>
    </xf>
    <xf numFmtId="1" fontId="6" fillId="0" borderId="10" xfId="0" applyNumberFormat="1" applyFont="1" applyFill="1" applyBorder="1" applyAlignment="1">
      <alignment vertical="center" wrapText="1"/>
    </xf>
    <xf numFmtId="4" fontId="6" fillId="0" borderId="10" xfId="0" applyNumberFormat="1" applyFont="1" applyBorder="1" applyAlignment="1">
      <alignment horizontal="center" vertical="center" wrapText="1"/>
    </xf>
    <xf numFmtId="2" fontId="7" fillId="37" borderId="16" xfId="0" applyNumberFormat="1" applyFont="1" applyFill="1" applyBorder="1" applyAlignment="1">
      <alignment horizontal="center" vertical="center" wrapText="1"/>
    </xf>
    <xf numFmtId="0" fontId="3" fillId="0" borderId="0" xfId="0" applyFont="1" applyFill="1" applyBorder="1" applyAlignment="1">
      <alignment horizontal="center" wrapText="1"/>
    </xf>
    <xf numFmtId="0" fontId="3" fillId="0" borderId="0" xfId="0" applyFont="1" applyFill="1" applyAlignment="1">
      <alignment wrapText="1"/>
    </xf>
    <xf numFmtId="0" fontId="6" fillId="0" borderId="0" xfId="0" applyNumberFormat="1" applyFont="1" applyAlignment="1">
      <alignment horizontal="center" wrapText="1"/>
    </xf>
    <xf numFmtId="0" fontId="3" fillId="0" borderId="0" xfId="0" applyFont="1" applyAlignment="1">
      <alignment horizontal="center" vertical="center" wrapText="1"/>
    </xf>
    <xf numFmtId="0" fontId="3" fillId="0" borderId="0" xfId="0" applyNumberFormat="1" applyFont="1" applyAlignment="1">
      <alignment horizontal="center" wrapText="1"/>
    </xf>
    <xf numFmtId="0" fontId="2" fillId="33" borderId="0" xfId="0" applyNumberFormat="1" applyFont="1" applyFill="1" applyBorder="1" applyAlignment="1" applyProtection="1">
      <alignment horizontal="center" wrapText="1"/>
      <protection locked="0"/>
    </xf>
    <xf numFmtId="0" fontId="7" fillId="33" borderId="0" xfId="0" applyFont="1" applyFill="1" applyBorder="1" applyAlignment="1" applyProtection="1">
      <alignment horizontal="left" vertical="center" wrapText="1"/>
      <protection locked="0"/>
    </xf>
    <xf numFmtId="0" fontId="7" fillId="33" borderId="0" xfId="0" applyFont="1" applyFill="1" applyBorder="1" applyAlignment="1" applyProtection="1">
      <alignment vertical="center" wrapText="1"/>
      <protection locked="0"/>
    </xf>
    <xf numFmtId="0" fontId="2" fillId="33" borderId="0" xfId="0" applyFont="1" applyFill="1" applyBorder="1" applyAlignment="1" applyProtection="1">
      <alignment horizontal="center" vertical="center" wrapText="1"/>
      <protection locked="0"/>
    </xf>
    <xf numFmtId="0" fontId="7" fillId="0" borderId="10" xfId="0" applyFont="1" applyBorder="1" applyAlignment="1">
      <alignment vertical="center" wrapText="1"/>
    </xf>
    <xf numFmtId="0" fontId="6" fillId="0" borderId="16" xfId="0"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174" fontId="7" fillId="36" borderId="16" xfId="0" applyNumberFormat="1" applyFont="1" applyFill="1" applyBorder="1" applyAlignment="1">
      <alignment horizontal="center" vertical="center" wrapText="1"/>
    </xf>
    <xf numFmtId="0" fontId="0" fillId="0" borderId="10" xfId="0" applyFont="1" applyFill="1" applyBorder="1" applyAlignment="1">
      <alignment vertical="center" wrapText="1"/>
    </xf>
    <xf numFmtId="14" fontId="0" fillId="0" borderId="10" xfId="0" applyNumberFormat="1" applyFont="1" applyBorder="1" applyAlignment="1">
      <alignment vertical="center" wrapText="1"/>
    </xf>
    <xf numFmtId="0" fontId="6" fillId="0" borderId="10" xfId="0" applyFont="1" applyFill="1" applyBorder="1" applyAlignment="1">
      <alignment horizontal="left" wrapText="1"/>
    </xf>
    <xf numFmtId="2" fontId="0" fillId="0" borderId="1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0" fontId="6" fillId="0" borderId="16" xfId="0" applyFont="1" applyBorder="1" applyAlignment="1">
      <alignment vertical="center" wrapText="1"/>
    </xf>
    <xf numFmtId="2" fontId="0" fillId="0" borderId="0" xfId="0" applyNumberFormat="1" applyFont="1" applyBorder="1" applyAlignment="1">
      <alignment horizontal="center" vertical="center" wrapText="1"/>
    </xf>
    <xf numFmtId="0" fontId="14" fillId="37" borderId="16" xfId="0" applyFont="1" applyFill="1" applyBorder="1" applyAlignment="1">
      <alignment horizontal="center"/>
    </xf>
    <xf numFmtId="0" fontId="14" fillId="0" borderId="0" xfId="0" applyFont="1" applyAlignment="1">
      <alignment wrapText="1"/>
    </xf>
    <xf numFmtId="2" fontId="14" fillId="37" borderId="16" xfId="0" applyNumberFormat="1" applyFont="1" applyFill="1" applyBorder="1" applyAlignment="1">
      <alignment horizontal="center" wrapText="1"/>
    </xf>
    <xf numFmtId="0" fontId="14" fillId="0" borderId="0" xfId="0" applyFont="1" applyAlignment="1">
      <alignment/>
    </xf>
    <xf numFmtId="0" fontId="14" fillId="37" borderId="16" xfId="0" applyNumberFormat="1" applyFont="1" applyFill="1" applyBorder="1" applyAlignment="1">
      <alignment horizontal="center" vertical="center"/>
    </xf>
    <xf numFmtId="0" fontId="14" fillId="0" borderId="0" xfId="0" applyFont="1" applyAlignment="1">
      <alignment horizontal="left" vertical="center" wrapText="1"/>
    </xf>
    <xf numFmtId="0" fontId="66" fillId="0" borderId="0" xfId="0" applyFont="1" applyAlignment="1">
      <alignment/>
    </xf>
    <xf numFmtId="0" fontId="63" fillId="0" borderId="0" xfId="0" applyFont="1" applyAlignment="1">
      <alignment wrapText="1"/>
    </xf>
    <xf numFmtId="0" fontId="0" fillId="0" borderId="16" xfId="0" applyFont="1" applyBorder="1" applyAlignment="1">
      <alignment horizontal="center" vertical="center" wrapText="1"/>
    </xf>
    <xf numFmtId="0" fontId="0" fillId="0" borderId="16" xfId="0" applyFont="1" applyBorder="1" applyAlignment="1">
      <alignment vertical="center" wrapText="1"/>
    </xf>
    <xf numFmtId="0" fontId="6" fillId="0" borderId="16" xfId="0" applyNumberFormat="1" applyFont="1" applyBorder="1" applyAlignment="1">
      <alignment horizontal="center" vertical="center" wrapText="1"/>
    </xf>
    <xf numFmtId="0" fontId="7" fillId="38" borderId="10" xfId="0" applyFont="1" applyFill="1" applyBorder="1" applyAlignment="1">
      <alignment horizontal="center" vertical="center" wrapText="1"/>
    </xf>
    <xf numFmtId="0" fontId="63" fillId="0" borderId="10" xfId="0" applyNumberFormat="1" applyFont="1" applyFill="1" applyBorder="1" applyAlignment="1">
      <alignment horizontal="center" vertical="center" wrapText="1"/>
    </xf>
    <xf numFmtId="0" fontId="63" fillId="0" borderId="10" xfId="0" applyFont="1" applyFill="1" applyBorder="1" applyAlignment="1">
      <alignment vertical="center" wrapText="1"/>
    </xf>
    <xf numFmtId="4" fontId="0" fillId="0" borderId="10" xfId="0" applyNumberFormat="1" applyFont="1" applyBorder="1" applyAlignment="1">
      <alignment horizontal="center" vertical="center" wrapText="1"/>
    </xf>
    <xf numFmtId="4" fontId="0" fillId="0" borderId="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0" xfId="0" applyFont="1" applyFill="1" applyBorder="1" applyAlignment="1">
      <alignment horizontal="left" vertical="center" wrapText="1"/>
    </xf>
    <xf numFmtId="0" fontId="0" fillId="0" borderId="0" xfId="0" applyNumberFormat="1" applyFont="1" applyAlignment="1">
      <alignment horizontal="center" vertical="center" wrapText="1"/>
    </xf>
    <xf numFmtId="0" fontId="0" fillId="0" borderId="0" xfId="0" applyFont="1" applyAlignment="1">
      <alignment horizontal="left" wrapText="1"/>
    </xf>
    <xf numFmtId="0" fontId="7" fillId="0" borderId="0" xfId="0" applyNumberFormat="1" applyFont="1" applyAlignment="1">
      <alignment horizontal="center" vertical="center" wrapText="1"/>
    </xf>
    <xf numFmtId="174" fontId="6" fillId="0" borderId="10" xfId="0" applyNumberFormat="1" applyFont="1" applyBorder="1" applyAlignment="1">
      <alignment vertical="center" wrapText="1"/>
    </xf>
    <xf numFmtId="0" fontId="0" fillId="0" borderId="10" xfId="0" applyFont="1" applyBorder="1" applyAlignment="1">
      <alignment horizontal="left" vertical="center" wrapText="1"/>
    </xf>
    <xf numFmtId="0" fontId="0" fillId="0" borderId="0" xfId="0" applyNumberFormat="1" applyAlignment="1">
      <alignment/>
    </xf>
    <xf numFmtId="0" fontId="7" fillId="36" borderId="10" xfId="0" applyFont="1" applyFill="1" applyBorder="1" applyAlignment="1">
      <alignment horizontal="center"/>
    </xf>
    <xf numFmtId="0" fontId="6" fillId="0" borderId="10" xfId="0" applyFont="1" applyBorder="1" applyAlignment="1">
      <alignment wrapText="1"/>
    </xf>
    <xf numFmtId="174" fontId="7" fillId="36" borderId="10" xfId="0" applyNumberFormat="1" applyFont="1" applyFill="1" applyBorder="1" applyAlignment="1">
      <alignment horizontal="center"/>
    </xf>
    <xf numFmtId="2" fontId="0" fillId="0" borderId="10" xfId="0" applyNumberFormat="1" applyFont="1" applyBorder="1" applyAlignment="1">
      <alignment horizontal="center"/>
    </xf>
    <xf numFmtId="2" fontId="7" fillId="36" borderId="10" xfId="0" applyNumberFormat="1" applyFont="1" applyFill="1" applyBorder="1" applyAlignment="1">
      <alignment horizontal="center"/>
    </xf>
    <xf numFmtId="0" fontId="6" fillId="0" borderId="0" xfId="0" applyNumberFormat="1" applyFont="1" applyAlignment="1">
      <alignment horizontal="left" wrapText="1"/>
    </xf>
    <xf numFmtId="174" fontId="0" fillId="0" borderId="1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2" fontId="0" fillId="0" borderId="10" xfId="0" applyNumberFormat="1" applyFont="1" applyBorder="1" applyAlignment="1">
      <alignment horizontal="center" vertical="center" wrapText="1"/>
    </xf>
    <xf numFmtId="174" fontId="0" fillId="0" borderId="0" xfId="0" applyNumberFormat="1" applyFont="1" applyFill="1" applyBorder="1" applyAlignment="1">
      <alignment horizontal="center" vertical="center" wrapText="1"/>
    </xf>
    <xf numFmtId="4" fontId="7" fillId="37" borderId="16" xfId="0" applyNumberFormat="1" applyFont="1" applyFill="1" applyBorder="1" applyAlignment="1">
      <alignment horizontal="center" wrapText="1"/>
    </xf>
    <xf numFmtId="2" fontId="7" fillId="39" borderId="16" xfId="0" applyNumberFormat="1" applyFont="1" applyFill="1" applyBorder="1" applyAlignment="1">
      <alignment horizontal="center" wrapText="1"/>
    </xf>
    <xf numFmtId="0" fontId="65" fillId="36" borderId="10" xfId="0" applyFont="1" applyFill="1" applyBorder="1" applyAlignment="1">
      <alignment horizontal="center"/>
    </xf>
    <xf numFmtId="0" fontId="63" fillId="40" borderId="10" xfId="0" applyNumberFormat="1" applyFont="1" applyFill="1" applyBorder="1" applyAlignment="1">
      <alignment horizontal="center" vertical="center"/>
    </xf>
    <xf numFmtId="0" fontId="63" fillId="40" borderId="10" xfId="0" applyFont="1" applyFill="1" applyBorder="1" applyAlignment="1">
      <alignment horizontal="left" vertical="center" wrapText="1"/>
    </xf>
    <xf numFmtId="0" fontId="63" fillId="40" borderId="10" xfId="0" applyFont="1" applyFill="1" applyBorder="1" applyAlignment="1">
      <alignment horizontal="left" vertical="center"/>
    </xf>
    <xf numFmtId="0" fontId="0" fillId="40" borderId="10" xfId="0" applyNumberFormat="1" applyFont="1" applyFill="1" applyBorder="1" applyAlignment="1">
      <alignment horizontal="center" vertical="center"/>
    </xf>
    <xf numFmtId="0" fontId="0" fillId="40" borderId="10" xfId="0" applyFont="1" applyFill="1" applyBorder="1" applyAlignment="1">
      <alignment horizontal="left" vertical="center" wrapText="1"/>
    </xf>
    <xf numFmtId="0" fontId="0" fillId="40" borderId="10" xfId="0" applyFont="1" applyFill="1" applyBorder="1" applyAlignment="1">
      <alignment horizontal="left" vertical="center"/>
    </xf>
    <xf numFmtId="0" fontId="0" fillId="0" borderId="10" xfId="0" applyNumberFormat="1" applyFont="1" applyBorder="1" applyAlignment="1">
      <alignment horizontal="center" vertical="center"/>
    </xf>
    <xf numFmtId="0" fontId="3" fillId="0" borderId="0" xfId="0" applyNumberFormat="1" applyFont="1" applyAlignment="1">
      <alignment/>
    </xf>
    <xf numFmtId="0" fontId="6" fillId="0" borderId="16" xfId="0" applyFont="1" applyFill="1" applyBorder="1" applyAlignment="1">
      <alignment horizontal="left" vertical="center" wrapText="1"/>
    </xf>
    <xf numFmtId="174" fontId="7" fillId="38" borderId="10" xfId="0" applyNumberFormat="1" applyFont="1" applyFill="1" applyBorder="1" applyAlignment="1">
      <alignment horizontal="center"/>
    </xf>
    <xf numFmtId="2" fontId="7" fillId="38" borderId="10" xfId="0" applyNumberFormat="1" applyFont="1" applyFill="1" applyBorder="1" applyAlignment="1">
      <alignment horizontal="center"/>
    </xf>
    <xf numFmtId="0" fontId="6" fillId="0" borderId="0" xfId="0" applyFont="1" applyFill="1" applyAlignment="1">
      <alignment horizontal="left" vertical="center" wrapText="1"/>
    </xf>
    <xf numFmtId="1" fontId="0" fillId="0" borderId="10" xfId="0" applyNumberFormat="1" applyFont="1" applyBorder="1" applyAlignment="1">
      <alignment horizontal="center" vertical="center" wrapText="1"/>
    </xf>
    <xf numFmtId="174" fontId="7" fillId="37" borderId="16" xfId="0" applyNumberFormat="1" applyFont="1" applyFill="1" applyBorder="1" applyAlignment="1">
      <alignment horizontal="center" wrapText="1"/>
    </xf>
    <xf numFmtId="0"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ill="1" applyBorder="1" applyAlignment="1">
      <alignment horizontal="center" vertical="center" wrapText="1"/>
    </xf>
    <xf numFmtId="0" fontId="2" fillId="0" borderId="0" xfId="0" applyFont="1" applyFill="1" applyAlignment="1">
      <alignment/>
    </xf>
    <xf numFmtId="174" fontId="2" fillId="0" borderId="0" xfId="0" applyNumberFormat="1" applyFont="1" applyAlignment="1">
      <alignment/>
    </xf>
    <xf numFmtId="0" fontId="0" fillId="0" borderId="10" xfId="0" applyFont="1" applyFill="1" applyBorder="1" applyAlignment="1">
      <alignment horizontal="center" wrapText="1"/>
    </xf>
    <xf numFmtId="0" fontId="0" fillId="0" borderId="0" xfId="0"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0" xfId="0" applyAlignment="1">
      <alignment vertical="center"/>
    </xf>
    <xf numFmtId="0" fontId="0" fillId="0" borderId="0" xfId="0" applyFill="1" applyBorder="1" applyAlignment="1">
      <alignment vertical="center" wrapText="1"/>
    </xf>
    <xf numFmtId="1" fontId="7" fillId="37" borderId="16" xfId="0" applyNumberFormat="1" applyFont="1" applyFill="1" applyBorder="1" applyAlignment="1">
      <alignment horizontal="center" wrapText="1"/>
    </xf>
    <xf numFmtId="0" fontId="6" fillId="0" borderId="0" xfId="0" applyFont="1" applyFill="1" applyAlignment="1">
      <alignment wrapText="1"/>
    </xf>
    <xf numFmtId="0" fontId="6" fillId="0" borderId="0" xfId="0" applyNumberFormat="1" applyFont="1" applyFill="1" applyAlignment="1">
      <alignment horizontal="center" wrapText="1"/>
    </xf>
    <xf numFmtId="0" fontId="6" fillId="0" borderId="0" xfId="0" applyFont="1" applyFill="1" applyAlignment="1">
      <alignment horizontal="center" vertical="center" wrapText="1"/>
    </xf>
    <xf numFmtId="0" fontId="3" fillId="0" borderId="0" xfId="0" applyNumberFormat="1" applyFont="1" applyFill="1" applyAlignment="1">
      <alignment horizontal="center" wrapText="1"/>
    </xf>
    <xf numFmtId="0" fontId="3" fillId="0" borderId="0" xfId="0" applyFont="1" applyFill="1" applyAlignment="1">
      <alignment horizontal="center" vertical="center" wrapText="1"/>
    </xf>
    <xf numFmtId="4" fontId="0" fillId="0" borderId="0" xfId="0" applyNumberFormat="1" applyFont="1" applyFill="1" applyBorder="1" applyAlignment="1">
      <alignment vertical="center" wrapText="1"/>
    </xf>
    <xf numFmtId="4" fontId="0" fillId="0" borderId="0" xfId="0" applyNumberFormat="1" applyFont="1" applyFill="1" applyBorder="1" applyAlignment="1">
      <alignment horizontal="left" vertical="center" wrapText="1"/>
    </xf>
    <xf numFmtId="4" fontId="0" fillId="0" borderId="0" xfId="0" applyNumberFormat="1" applyFill="1" applyBorder="1" applyAlignment="1">
      <alignment horizontal="center"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6" xfId="0" applyBorder="1" applyAlignment="1">
      <alignment vertical="center" wrapText="1"/>
    </xf>
    <xf numFmtId="4" fontId="6" fillId="0" borderId="10" xfId="0" applyNumberFormat="1" applyFont="1" applyBorder="1" applyAlignment="1">
      <alignment vertical="center" wrapText="1"/>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4" fontId="6" fillId="0" borderId="10" xfId="0" applyNumberFormat="1" applyFont="1" applyFill="1" applyBorder="1" applyAlignment="1">
      <alignment horizontal="left" vertical="center" wrapText="1"/>
    </xf>
    <xf numFmtId="2" fontId="7" fillId="38" borderId="10" xfId="0" applyNumberFormat="1" applyFont="1" applyFill="1" applyBorder="1" applyAlignment="1">
      <alignment horizontal="center" vertical="center" wrapText="1"/>
    </xf>
    <xf numFmtId="1" fontId="7" fillId="37" borderId="16" xfId="0" applyNumberFormat="1"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6" xfId="0" applyFont="1" applyFill="1" applyBorder="1" applyAlignment="1">
      <alignment vertical="center" wrapText="1"/>
    </xf>
    <xf numFmtId="174" fontId="6" fillId="0" borderId="10" xfId="0" applyNumberFormat="1" applyFont="1" applyFill="1" applyBorder="1" applyAlignment="1">
      <alignment vertical="center" wrapText="1"/>
    </xf>
    <xf numFmtId="1" fontId="7" fillId="37" borderId="16" xfId="0" applyNumberFormat="1" applyFont="1" applyFill="1" applyBorder="1" applyAlignment="1">
      <alignment horizontal="center"/>
    </xf>
    <xf numFmtId="0" fontId="7" fillId="37" borderId="16" xfId="0" applyFont="1" applyFill="1" applyBorder="1" applyAlignment="1">
      <alignment horizontal="center"/>
    </xf>
    <xf numFmtId="0" fontId="7" fillId="37" borderId="16" xfId="0" applyNumberFormat="1" applyFont="1" applyFill="1" applyBorder="1" applyAlignment="1">
      <alignment horizontal="center" vertical="center"/>
    </xf>
    <xf numFmtId="2" fontId="0" fillId="0" borderId="0" xfId="0" applyNumberFormat="1" applyAlignment="1">
      <alignment/>
    </xf>
    <xf numFmtId="0" fontId="65" fillId="0" borderId="0" xfId="0" applyFont="1" applyAlignment="1">
      <alignment horizontal="left" vertical="center" wrapText="1"/>
    </xf>
    <xf numFmtId="0" fontId="2" fillId="0" borderId="0" xfId="0" applyFont="1" applyAlignment="1">
      <alignment horizontal="left"/>
    </xf>
    <xf numFmtId="0" fontId="7" fillId="0" borderId="0" xfId="0" applyNumberFormat="1"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174" fontId="7" fillId="0" borderId="0" xfId="0" applyNumberFormat="1" applyFont="1" applyBorder="1" applyAlignment="1">
      <alignment horizontal="center"/>
    </xf>
    <xf numFmtId="0" fontId="6" fillId="0" borderId="10" xfId="0" applyNumberFormat="1" applyFont="1" applyBorder="1" applyAlignment="1">
      <alignment vertical="center"/>
    </xf>
    <xf numFmtId="0" fontId="6" fillId="40" borderId="10" xfId="0" applyNumberFormat="1" applyFont="1" applyFill="1" applyBorder="1" applyAlignment="1">
      <alignment horizontal="center" vertical="center"/>
    </xf>
    <xf numFmtId="2" fontId="62" fillId="38" borderId="10" xfId="0" applyNumberFormat="1" applyFont="1" applyFill="1" applyBorder="1" applyAlignment="1">
      <alignment horizontal="center" vertical="center" wrapText="1"/>
    </xf>
    <xf numFmtId="174" fontId="0" fillId="0" borderId="10" xfId="0" applyNumberFormat="1" applyFont="1" applyFill="1" applyBorder="1" applyAlignment="1">
      <alignment horizontal="left" vertical="center" wrapText="1"/>
    </xf>
    <xf numFmtId="0" fontId="0" fillId="0" borderId="0" xfId="0" applyBorder="1" applyAlignment="1">
      <alignment wrapText="1"/>
    </xf>
    <xf numFmtId="174" fontId="0" fillId="0" borderId="16" xfId="0" applyNumberFormat="1" applyFont="1" applyBorder="1" applyAlignment="1">
      <alignment horizontal="center" wrapText="1"/>
    </xf>
    <xf numFmtId="174" fontId="6" fillId="0" borderId="10" xfId="0" applyNumberFormat="1" applyFont="1" applyFill="1" applyBorder="1" applyAlignment="1">
      <alignment horizontal="left" wrapText="1"/>
    </xf>
    <xf numFmtId="0" fontId="7" fillId="38" borderId="10" xfId="0" applyFont="1" applyFill="1" applyBorder="1" applyAlignment="1">
      <alignment horizontal="center" wrapText="1"/>
    </xf>
    <xf numFmtId="0" fontId="6" fillId="0" borderId="0" xfId="0" applyFont="1" applyFill="1" applyAlignment="1">
      <alignment horizontal="left" wrapText="1"/>
    </xf>
    <xf numFmtId="0" fontId="7" fillId="0" borderId="0" xfId="0" applyFont="1" applyFill="1" applyBorder="1" applyAlignment="1">
      <alignment horizontal="center"/>
    </xf>
    <xf numFmtId="1" fontId="7" fillId="37" borderId="10" xfId="0" applyNumberFormat="1" applyFont="1" applyFill="1" applyBorder="1" applyAlignment="1">
      <alignment horizontal="center" vertical="center"/>
    </xf>
    <xf numFmtId="0" fontId="7" fillId="37" borderId="10" xfId="0" applyFont="1" applyFill="1" applyBorder="1" applyAlignment="1">
      <alignment horizontal="left" vertical="center"/>
    </xf>
    <xf numFmtId="0" fontId="7" fillId="37" borderId="0" xfId="0" applyFont="1" applyFill="1" applyBorder="1" applyAlignment="1">
      <alignment horizontal="center"/>
    </xf>
    <xf numFmtId="0" fontId="2" fillId="0" borderId="0" xfId="0" applyFont="1" applyAlignment="1">
      <alignment horizontal="left" wrapText="1"/>
    </xf>
    <xf numFmtId="174" fontId="0" fillId="0" borderId="10" xfId="0" applyNumberFormat="1" applyFont="1" applyBorder="1" applyAlignment="1">
      <alignment vertical="center" wrapText="1"/>
    </xf>
    <xf numFmtId="174" fontId="0" fillId="0" borderId="10" xfId="0" applyNumberFormat="1" applyFont="1" applyBorder="1" applyAlignment="1">
      <alignment horizontal="left" vertical="center" wrapText="1"/>
    </xf>
    <xf numFmtId="174" fontId="0" fillId="0" borderId="10" xfId="0" applyNumberFormat="1" applyFont="1" applyFill="1" applyBorder="1" applyAlignment="1">
      <alignment vertical="center" wrapText="1"/>
    </xf>
    <xf numFmtId="0" fontId="6" fillId="40" borderId="10" xfId="0" applyFont="1" applyFill="1" applyBorder="1" applyAlignment="1">
      <alignment horizontal="left" vertical="center" wrapText="1"/>
    </xf>
    <xf numFmtId="0" fontId="7" fillId="36" borderId="10" xfId="0" applyNumberFormat="1" applyFont="1" applyFill="1" applyBorder="1" applyAlignment="1">
      <alignment horizontal="center"/>
    </xf>
    <xf numFmtId="0" fontId="7" fillId="38" borderId="10" xfId="0" applyNumberFormat="1" applyFont="1" applyFill="1" applyBorder="1" applyAlignment="1">
      <alignment horizontal="center"/>
    </xf>
    <xf numFmtId="4" fontId="6" fillId="0" borderId="10" xfId="0" applyNumberFormat="1" applyFont="1" applyFill="1" applyBorder="1" applyAlignment="1">
      <alignment vertical="center" wrapText="1"/>
    </xf>
    <xf numFmtId="4" fontId="0" fillId="0" borderId="10" xfId="0" applyNumberFormat="1" applyFont="1" applyFill="1" applyBorder="1" applyAlignment="1">
      <alignment vertical="center" wrapText="1"/>
    </xf>
    <xf numFmtId="0" fontId="62" fillId="37" borderId="16" xfId="0" applyFont="1" applyFill="1" applyBorder="1" applyAlignment="1">
      <alignment horizontal="center" wrapText="1"/>
    </xf>
    <xf numFmtId="0" fontId="62" fillId="37" borderId="16" xfId="0" applyNumberFormat="1" applyFont="1" applyFill="1" applyBorder="1" applyAlignment="1">
      <alignment horizontal="center" wrapText="1"/>
    </xf>
    <xf numFmtId="2" fontId="62" fillId="37" borderId="16" xfId="0" applyNumberFormat="1" applyFont="1" applyFill="1" applyBorder="1" applyAlignment="1">
      <alignment horizontal="center" wrapText="1"/>
    </xf>
    <xf numFmtId="0" fontId="62" fillId="0" borderId="0" xfId="0" applyNumberFormat="1" applyFont="1" applyAlignment="1">
      <alignment horizontal="left" vertical="center" wrapText="1"/>
    </xf>
    <xf numFmtId="0" fontId="7" fillId="41" borderId="10" xfId="0" applyFont="1" applyFill="1" applyBorder="1" applyAlignment="1">
      <alignment horizontal="center" vertical="center" wrapText="1"/>
    </xf>
    <xf numFmtId="0" fontId="2" fillId="0" borderId="0" xfId="0" applyFont="1" applyAlignment="1">
      <alignment vertical="center" wrapText="1"/>
    </xf>
    <xf numFmtId="0" fontId="65" fillId="41" borderId="10" xfId="0" applyFont="1" applyFill="1" applyBorder="1" applyAlignment="1">
      <alignment horizontal="center" vertical="center" wrapText="1"/>
    </xf>
    <xf numFmtId="174" fontId="63" fillId="0" borderId="10" xfId="0" applyNumberFormat="1" applyFont="1" applyBorder="1" applyAlignment="1">
      <alignment vertical="center" wrapText="1"/>
    </xf>
    <xf numFmtId="174" fontId="7" fillId="41" borderId="10" xfId="0" applyNumberFormat="1" applyFont="1" applyFill="1" applyBorder="1" applyAlignment="1">
      <alignment horizontal="center" vertical="center" wrapText="1"/>
    </xf>
    <xf numFmtId="0" fontId="63" fillId="0" borderId="10" xfId="0" applyFont="1" applyBorder="1" applyAlignment="1">
      <alignment vertical="center" wrapText="1"/>
    </xf>
    <xf numFmtId="0" fontId="63" fillId="0" borderId="10" xfId="0" applyFont="1" applyBorder="1" applyAlignment="1">
      <alignment horizontal="center" vertical="center" wrapText="1"/>
    </xf>
    <xf numFmtId="2" fontId="6" fillId="0" borderId="10" xfId="0" applyNumberFormat="1" applyFont="1" applyFill="1" applyBorder="1" applyAlignment="1">
      <alignment vertical="center" wrapText="1"/>
    </xf>
    <xf numFmtId="2" fontId="63" fillId="0" borderId="10" xfId="0" applyNumberFormat="1" applyFont="1" applyFill="1" applyBorder="1" applyAlignment="1">
      <alignment horizontal="left" vertical="center" wrapText="1"/>
    </xf>
    <xf numFmtId="2" fontId="7" fillId="41" borderId="10" xfId="0" applyNumberFormat="1" applyFont="1" applyFill="1" applyBorder="1" applyAlignment="1">
      <alignment horizontal="center" vertical="center" wrapText="1"/>
    </xf>
    <xf numFmtId="0" fontId="7" fillId="0" borderId="0" xfId="0" applyFont="1" applyFill="1" applyAlignment="1">
      <alignment horizontal="left" vertical="center" wrapText="1"/>
    </xf>
    <xf numFmtId="0" fontId="0" fillId="0" borderId="0" xfId="0" applyFill="1" applyBorder="1" applyAlignment="1">
      <alignment horizontal="center" wrapText="1"/>
    </xf>
    <xf numFmtId="0" fontId="0" fillId="0" borderId="0" xfId="0" applyFill="1" applyAlignment="1">
      <alignment wrapText="1"/>
    </xf>
    <xf numFmtId="174" fontId="0" fillId="0" borderId="0" xfId="0" applyNumberFormat="1" applyFill="1" applyBorder="1" applyAlignment="1">
      <alignment horizontal="center" wrapText="1"/>
    </xf>
    <xf numFmtId="174" fontId="0" fillId="0" borderId="0" xfId="0" applyNumberFormat="1" applyFont="1" applyFill="1" applyBorder="1" applyAlignment="1">
      <alignment vertical="center" wrapText="1"/>
    </xf>
    <xf numFmtId="174" fontId="0" fillId="0" borderId="0" xfId="0" applyNumberFormat="1" applyFont="1" applyFill="1" applyBorder="1" applyAlignment="1">
      <alignment horizontal="left" vertical="center" wrapText="1"/>
    </xf>
    <xf numFmtId="0" fontId="15" fillId="0" borderId="0" xfId="0" applyFont="1" applyAlignment="1">
      <alignment horizontal="left" vertical="center"/>
    </xf>
    <xf numFmtId="0" fontId="0" fillId="0" borderId="0" xfId="0" applyFont="1" applyAlignment="1">
      <alignment/>
    </xf>
    <xf numFmtId="2" fontId="0" fillId="0" borderId="19" xfId="0" applyNumberFormat="1" applyBorder="1" applyAlignment="1">
      <alignment/>
    </xf>
    <xf numFmtId="0" fontId="67" fillId="0" borderId="0" xfId="0" applyFont="1" applyAlignment="1">
      <alignment horizontal="left" wrapText="1"/>
    </xf>
    <xf numFmtId="0" fontId="67" fillId="0" borderId="0" xfId="0" applyNumberFormat="1" applyFont="1" applyAlignment="1">
      <alignment horizontal="left" wrapText="1"/>
    </xf>
    <xf numFmtId="0" fontId="14" fillId="0" borderId="0" xfId="0" applyFont="1" applyAlignment="1">
      <alignment horizontal="left"/>
    </xf>
    <xf numFmtId="0" fontId="62" fillId="0" borderId="0" xfId="0" applyNumberFormat="1" applyFont="1" applyAlignment="1">
      <alignment horizontal="left" wrapText="1"/>
    </xf>
    <xf numFmtId="0" fontId="62" fillId="0" borderId="0" xfId="0" applyFont="1" applyAlignment="1">
      <alignment/>
    </xf>
    <xf numFmtId="0" fontId="62" fillId="0" borderId="0" xfId="0" applyNumberFormat="1" applyFont="1" applyAlignment="1">
      <alignment horizontal="center" vertical="center"/>
    </xf>
    <xf numFmtId="0" fontId="63" fillId="0" borderId="0" xfId="0" applyNumberFormat="1" applyFont="1" applyAlignment="1">
      <alignment horizontal="center" vertical="center" wrapText="1"/>
    </xf>
    <xf numFmtId="0" fontId="63" fillId="0" borderId="0" xfId="0" applyFont="1" applyAlignment="1">
      <alignment vertical="center" wrapText="1"/>
    </xf>
    <xf numFmtId="0" fontId="63" fillId="0" borderId="0" xfId="0" applyNumberFormat="1" applyFont="1" applyAlignment="1">
      <alignment horizontal="center" vertical="center"/>
    </xf>
    <xf numFmtId="0" fontId="63" fillId="0" borderId="0" xfId="0" applyFont="1" applyAlignment="1">
      <alignment vertical="center"/>
    </xf>
    <xf numFmtId="0" fontId="63" fillId="0" borderId="0" xfId="0" applyFont="1" applyAlignment="1">
      <alignment horizontal="left" vertical="center"/>
    </xf>
    <xf numFmtId="0" fontId="63" fillId="0" borderId="0" xfId="0" applyFont="1" applyAlignment="1">
      <alignment/>
    </xf>
    <xf numFmtId="0" fontId="0" fillId="0" borderId="0" xfId="0" applyBorder="1" applyAlignment="1">
      <alignment horizontal="center" wrapText="1"/>
    </xf>
    <xf numFmtId="0" fontId="63" fillId="0" borderId="0" xfId="0" applyNumberFormat="1" applyFont="1" applyBorder="1" applyAlignment="1">
      <alignment horizontal="center" vertical="center" wrapText="1"/>
    </xf>
    <xf numFmtId="0" fontId="63" fillId="0" borderId="0" xfId="0" applyFont="1" applyBorder="1" applyAlignment="1">
      <alignment vertical="center" wrapText="1"/>
    </xf>
    <xf numFmtId="0" fontId="63" fillId="0" borderId="0" xfId="0" applyFont="1" applyBorder="1" applyAlignment="1">
      <alignment horizontal="left" vertical="center" wrapText="1"/>
    </xf>
    <xf numFmtId="0" fontId="63" fillId="0" borderId="0" xfId="0" applyFont="1" applyBorder="1" applyAlignment="1">
      <alignment horizontal="center" wrapText="1"/>
    </xf>
    <xf numFmtId="0" fontId="0" fillId="0" borderId="0" xfId="0" applyFont="1" applyFill="1" applyAlignment="1">
      <alignment vertical="center" wrapText="1"/>
    </xf>
    <xf numFmtId="0" fontId="63" fillId="0" borderId="0" xfId="0" applyFont="1" applyAlignment="1">
      <alignment horizontal="left" vertical="center" wrapText="1"/>
    </xf>
    <xf numFmtId="0" fontId="68" fillId="0" borderId="0" xfId="0" applyFont="1" applyAlignment="1">
      <alignment horizontal="center" wrapText="1"/>
    </xf>
    <xf numFmtId="0" fontId="0" fillId="0" borderId="0" xfId="0" applyFont="1" applyBorder="1" applyAlignment="1">
      <alignment vertical="center" wrapText="1"/>
    </xf>
    <xf numFmtId="0" fontId="7" fillId="0" borderId="0" xfId="0" applyFont="1" applyFill="1" applyAlignment="1">
      <alignment wrapText="1"/>
    </xf>
    <xf numFmtId="0" fontId="7" fillId="0" borderId="0" xfId="0" applyNumberFormat="1" applyFont="1" applyFill="1" applyBorder="1" applyAlignment="1">
      <alignment horizontal="center" vertical="center" wrapText="1"/>
    </xf>
    <xf numFmtId="0" fontId="7" fillId="0" borderId="0" xfId="0" applyFont="1" applyFill="1" applyAlignment="1">
      <alignment vertical="center" wrapText="1"/>
    </xf>
    <xf numFmtId="0" fontId="69" fillId="0" borderId="11" xfId="0" applyFont="1" applyBorder="1" applyAlignment="1">
      <alignment/>
    </xf>
    <xf numFmtId="0" fontId="69" fillId="0" borderId="10" xfId="0" applyFont="1" applyBorder="1" applyAlignment="1">
      <alignment/>
    </xf>
    <xf numFmtId="0" fontId="16" fillId="0" borderId="13" xfId="0" applyNumberFormat="1" applyFont="1" applyFill="1" applyBorder="1" applyAlignment="1" applyProtection="1">
      <alignment horizontal="left" vertical="top" wrapText="1"/>
      <protection/>
    </xf>
    <xf numFmtId="0" fontId="16" fillId="0" borderId="11" xfId="0" applyNumberFormat="1" applyFont="1" applyFill="1" applyBorder="1" applyAlignment="1" applyProtection="1">
      <alignment horizontal="left" vertical="top" wrapText="1"/>
      <protection/>
    </xf>
    <xf numFmtId="0" fontId="16" fillId="0" borderId="10" xfId="0" applyNumberFormat="1" applyFont="1" applyFill="1" applyBorder="1" applyAlignment="1" applyProtection="1">
      <alignment horizontal="left" vertical="center" wrapText="1"/>
      <protection/>
    </xf>
    <xf numFmtId="0" fontId="17" fillId="0" borderId="10"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vertical="center" wrapText="1"/>
      <protection/>
    </xf>
    <xf numFmtId="0" fontId="16" fillId="0" borderId="10" xfId="0" applyNumberFormat="1" applyFont="1" applyFill="1" applyBorder="1" applyAlignment="1" applyProtection="1">
      <alignment horizontal="center" vertical="top" wrapText="1"/>
      <protection/>
    </xf>
    <xf numFmtId="0" fontId="16" fillId="42" borderId="11" xfId="0" applyNumberFormat="1" applyFont="1" applyFill="1" applyBorder="1" applyAlignment="1" applyProtection="1">
      <alignment horizontal="left" vertical="top" wrapText="1"/>
      <protection/>
    </xf>
    <xf numFmtId="0" fontId="18" fillId="42" borderId="11"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center" vertical="top"/>
      <protection/>
    </xf>
    <xf numFmtId="0" fontId="18" fillId="0" borderId="0" xfId="0" applyNumberFormat="1" applyFont="1" applyFill="1" applyBorder="1" applyAlignment="1" applyProtection="1">
      <alignment horizontal="center" vertical="top" wrapText="1"/>
      <protection/>
    </xf>
    <xf numFmtId="0" fontId="18" fillId="0" borderId="10" xfId="0" applyNumberFormat="1" applyFont="1" applyFill="1" applyBorder="1" applyAlignment="1" applyProtection="1">
      <alignment vertical="top"/>
      <protection/>
    </xf>
    <xf numFmtId="0" fontId="18" fillId="0" borderId="10" xfId="0" applyNumberFormat="1" applyFont="1" applyFill="1" applyBorder="1" applyAlignment="1" applyProtection="1">
      <alignment horizontal="center" vertical="top"/>
      <protection/>
    </xf>
    <xf numFmtId="0" fontId="18" fillId="0" borderId="10" xfId="0" applyNumberFormat="1" applyFont="1" applyFill="1" applyBorder="1" applyAlignment="1" applyProtection="1">
      <alignment horizontal="center" vertical="top" wrapText="1"/>
      <protection/>
    </xf>
    <xf numFmtId="0" fontId="18" fillId="0" borderId="10" xfId="57"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protection/>
    </xf>
    <xf numFmtId="0" fontId="18" fillId="0" borderId="0" xfId="0" applyNumberFormat="1" applyFont="1" applyFill="1" applyBorder="1" applyAlignment="1" applyProtection="1">
      <alignment vertical="top"/>
      <protection/>
    </xf>
    <xf numFmtId="0" fontId="16" fillId="42" borderId="10" xfId="0" applyNumberFormat="1" applyFont="1" applyFill="1" applyBorder="1" applyAlignment="1" applyProtection="1">
      <alignment horizontal="left" vertical="top" wrapText="1"/>
      <protection/>
    </xf>
    <xf numFmtId="0" fontId="18" fillId="42" borderId="10" xfId="0" applyNumberFormat="1" applyFont="1" applyFill="1" applyBorder="1" applyAlignment="1" applyProtection="1">
      <alignment horizontal="center" vertical="top"/>
      <protection/>
    </xf>
    <xf numFmtId="0" fontId="18" fillId="42" borderId="10" xfId="0" applyNumberFormat="1" applyFont="1" applyFill="1" applyBorder="1" applyAlignment="1" applyProtection="1">
      <alignment horizontal="center" vertical="top" wrapText="1"/>
      <protection/>
    </xf>
    <xf numFmtId="1" fontId="18" fillId="0" borderId="17" xfId="0" applyNumberFormat="1" applyFont="1" applyFill="1" applyBorder="1" applyAlignment="1" applyProtection="1">
      <alignment horizontal="left" vertical="top" wrapText="1"/>
      <protection/>
    </xf>
    <xf numFmtId="0" fontId="16" fillId="0" borderId="17" xfId="0" applyNumberFormat="1" applyFont="1" applyFill="1" applyBorder="1" applyAlignment="1" applyProtection="1">
      <alignment horizontal="left" vertical="top" wrapText="1"/>
      <protection/>
    </xf>
    <xf numFmtId="0" fontId="18" fillId="0" borderId="17" xfId="0" applyNumberFormat="1" applyFont="1" applyFill="1" applyBorder="1" applyAlignment="1" applyProtection="1">
      <alignment horizontal="center" vertical="top"/>
      <protection/>
    </xf>
    <xf numFmtId="0" fontId="18" fillId="0" borderId="20" xfId="0" applyNumberFormat="1" applyFont="1" applyFill="1" applyBorder="1" applyAlignment="1" applyProtection="1">
      <alignment horizontal="center" vertical="top"/>
      <protection/>
    </xf>
    <xf numFmtId="0" fontId="62" fillId="0" borderId="0" xfId="0" applyFont="1" applyFill="1" applyAlignment="1">
      <alignment horizontal="left" wrapText="1"/>
    </xf>
    <xf numFmtId="2" fontId="6"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0" fontId="6" fillId="0" borderId="0" xfId="0" applyNumberFormat="1" applyFont="1" applyAlignment="1">
      <alignment horizontal="left"/>
    </xf>
    <xf numFmtId="174" fontId="6" fillId="0" borderId="0" xfId="0" applyNumberFormat="1" applyFont="1" applyAlignment="1">
      <alignment horizontal="left"/>
    </xf>
    <xf numFmtId="0" fontId="19" fillId="0" borderId="0" xfId="0" applyFont="1" applyAlignment="1">
      <alignment vertical="center" wrapText="1"/>
    </xf>
    <xf numFmtId="0" fontId="7" fillId="37" borderId="16" xfId="0" applyFont="1" applyFill="1" applyBorder="1" applyAlignment="1">
      <alignment horizontal="center" vertical="center" wrapText="1"/>
    </xf>
    <xf numFmtId="0" fontId="0" fillId="0" borderId="0" xfId="0" applyAlignment="1">
      <alignment wrapText="1"/>
    </xf>
    <xf numFmtId="0" fontId="13" fillId="0" borderId="0" xfId="0" applyNumberFormat="1" applyFont="1" applyAlignment="1">
      <alignment wrapText="1"/>
    </xf>
    <xf numFmtId="0" fontId="70" fillId="0" borderId="0" xfId="0" applyFont="1" applyAlignment="1">
      <alignment wrapText="1"/>
    </xf>
    <xf numFmtId="0" fontId="6" fillId="0" borderId="11" xfId="0" applyFont="1" applyFill="1" applyBorder="1" applyAlignment="1">
      <alignment horizontal="left" vertical="center" wrapText="1"/>
    </xf>
    <xf numFmtId="0" fontId="6" fillId="0" borderId="16" xfId="0" applyFont="1" applyBorder="1" applyAlignment="1">
      <alignment vertical="center" wrapText="1"/>
    </xf>
    <xf numFmtId="0" fontId="0" fillId="0" borderId="17" xfId="0" applyFont="1" applyBorder="1" applyAlignment="1">
      <alignment vertical="center" wrapText="1"/>
    </xf>
    <xf numFmtId="0" fontId="0" fillId="0" borderId="15" xfId="0" applyBorder="1" applyAlignment="1">
      <alignment vertical="center" wrapText="1"/>
    </xf>
    <xf numFmtId="0" fontId="6" fillId="0" borderId="17" xfId="0" applyFont="1" applyFill="1" applyBorder="1" applyAlignment="1">
      <alignment vertical="center" wrapText="1"/>
    </xf>
    <xf numFmtId="0" fontId="0" fillId="0" borderId="0" xfId="0" applyAlignment="1">
      <alignment wrapText="1"/>
    </xf>
    <xf numFmtId="174" fontId="0" fillId="0" borderId="11" xfId="0" applyNumberFormat="1" applyFont="1" applyFill="1" applyBorder="1" applyAlignment="1">
      <alignment vertical="center" wrapText="1"/>
    </xf>
    <xf numFmtId="0" fontId="0" fillId="0" borderId="16" xfId="0" applyBorder="1" applyAlignment="1">
      <alignment vertical="center" wrapText="1"/>
    </xf>
    <xf numFmtId="0" fontId="16" fillId="0" borderId="17" xfId="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center" wrapText="1"/>
      <protection/>
    </xf>
    <xf numFmtId="0" fontId="71" fillId="0" borderId="10" xfId="0" applyFont="1" applyBorder="1" applyAlignment="1">
      <alignment/>
    </xf>
    <xf numFmtId="0" fontId="0" fillId="0" borderId="17" xfId="0" applyBorder="1" applyAlignment="1">
      <alignment/>
    </xf>
    <xf numFmtId="0" fontId="0" fillId="0" borderId="10" xfId="0" applyFill="1" applyBorder="1" applyAlignment="1">
      <alignment wrapText="1"/>
    </xf>
    <xf numFmtId="14" fontId="0" fillId="0" borderId="17" xfId="0" applyNumberFormat="1" applyFill="1" applyBorder="1" applyAlignment="1">
      <alignment horizontal="left"/>
    </xf>
    <xf numFmtId="14" fontId="0" fillId="0" borderId="15" xfId="0" applyNumberFormat="1" applyFill="1" applyBorder="1" applyAlignment="1">
      <alignment horizontal="left"/>
    </xf>
    <xf numFmtId="0" fontId="0" fillId="0" borderId="17" xfId="0" applyFill="1" applyBorder="1" applyAlignment="1">
      <alignment horizontal="left"/>
    </xf>
    <xf numFmtId="0" fontId="0" fillId="0" borderId="15" xfId="0" applyFill="1" applyBorder="1" applyAlignment="1">
      <alignment horizontal="left"/>
    </xf>
    <xf numFmtId="0" fontId="16" fillId="0" borderId="20" xfId="0" applyNumberFormat="1" applyFont="1" applyFill="1" applyBorder="1" applyAlignment="1" applyProtection="1">
      <alignment horizontal="center" vertical="center" wrapText="1"/>
      <protection/>
    </xf>
    <xf numFmtId="0" fontId="14" fillId="0" borderId="0" xfId="0" applyFont="1" applyAlignment="1">
      <alignment horizontal="left" wrapText="1"/>
    </xf>
    <xf numFmtId="0" fontId="0" fillId="0" borderId="0" xfId="0" applyAlignment="1">
      <alignment horizontal="left" wrapText="1"/>
    </xf>
    <xf numFmtId="0" fontId="62" fillId="0" borderId="17" xfId="0" applyFont="1" applyBorder="1" applyAlignment="1">
      <alignment horizontal="right" vertical="center" wrapText="1"/>
    </xf>
    <xf numFmtId="0" fontId="62" fillId="0" borderId="15" xfId="0" applyFont="1" applyBorder="1" applyAlignment="1">
      <alignment horizontal="right" vertical="center" wrapText="1"/>
    </xf>
    <xf numFmtId="0" fontId="0" fillId="0" borderId="10" xfId="0" applyBorder="1" applyAlignment="1">
      <alignment wrapText="1"/>
    </xf>
    <xf numFmtId="0" fontId="6" fillId="0" borderId="0" xfId="0" applyNumberFormat="1" applyFont="1" applyAlignment="1">
      <alignment horizontal="center" wrapText="1"/>
    </xf>
    <xf numFmtId="0" fontId="6" fillId="0" borderId="0" xfId="0" applyFont="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rmal 2 2 2" xfId="58"/>
    <cellStyle name="Normal 27"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1.vml"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2.vml"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3.vml"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4.v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5.vml"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6.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7.vml"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18.vml"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9.vml"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20.vml"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21.vml"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22.vml"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23.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I613"/>
  <sheetViews>
    <sheetView view="pageBreakPreview" zoomScaleSheetLayoutView="100" zoomScalePageLayoutView="0" workbookViewId="0" topLeftCell="A1">
      <selection activeCell="H36" sqref="H36"/>
    </sheetView>
  </sheetViews>
  <sheetFormatPr defaultColWidth="9.33203125" defaultRowHeight="12.75"/>
  <cols>
    <col min="1" max="1" width="6.66015625" style="4" customWidth="1"/>
    <col min="2" max="2" width="27.5" style="4" customWidth="1"/>
    <col min="3" max="3" width="9.66015625" style="4" customWidth="1"/>
    <col min="4" max="4" width="2.66015625" style="4" customWidth="1"/>
    <col min="5" max="5" width="5.66015625" style="41" customWidth="1"/>
    <col min="6" max="6" width="19.66015625" style="19" customWidth="1"/>
    <col min="7" max="7" width="25.33203125" style="26" customWidth="1"/>
    <col min="8" max="8" width="9" style="34" customWidth="1"/>
    <col min="9" max="9" width="2.66015625" style="4" customWidth="1"/>
    <col min="10" max="16384" width="9.33203125" style="4" customWidth="1"/>
  </cols>
  <sheetData>
    <row r="1" spans="1:9" s="5" customFormat="1" ht="12.75">
      <c r="A1" s="1" t="s">
        <v>0</v>
      </c>
      <c r="B1" s="6"/>
      <c r="C1" s="6"/>
      <c r="D1" s="6"/>
      <c r="E1" s="3"/>
      <c r="F1" s="20"/>
      <c r="G1" s="27"/>
      <c r="H1" s="35"/>
      <c r="I1" s="6"/>
    </row>
    <row r="2" spans="1:9" s="5" customFormat="1" ht="12.75">
      <c r="A2" s="6"/>
      <c r="B2" s="6"/>
      <c r="C2" s="6"/>
      <c r="D2" s="6"/>
      <c r="E2" s="3"/>
      <c r="F2" s="20"/>
      <c r="G2" s="27"/>
      <c r="H2" s="35"/>
      <c r="I2" s="6"/>
    </row>
    <row r="3" spans="1:9" s="5" customFormat="1" ht="12.75">
      <c r="A3" s="1" t="s">
        <v>1</v>
      </c>
      <c r="B3" s="6"/>
      <c r="C3" s="1"/>
      <c r="D3" s="6"/>
      <c r="E3" s="3"/>
      <c r="F3" s="20"/>
      <c r="G3" s="27"/>
      <c r="H3" s="35"/>
      <c r="I3" s="6"/>
    </row>
    <row r="4" spans="1:8" s="5" customFormat="1" ht="12.75">
      <c r="A4" s="1" t="s">
        <v>29</v>
      </c>
      <c r="E4" s="2"/>
      <c r="F4" s="21"/>
      <c r="G4" s="28"/>
      <c r="H4" s="36"/>
    </row>
    <row r="5" spans="1:9" s="5" customFormat="1" ht="12.75">
      <c r="A5" s="6"/>
      <c r="B5" s="6"/>
      <c r="C5" s="6"/>
      <c r="D5" s="6"/>
      <c r="E5" s="3"/>
      <c r="F5" s="20"/>
      <c r="G5" s="27"/>
      <c r="H5" s="35"/>
      <c r="I5" s="6"/>
    </row>
    <row r="6" spans="1:9" s="5" customFormat="1" ht="12.75">
      <c r="A6" s="1" t="s">
        <v>2</v>
      </c>
      <c r="B6" s="6"/>
      <c r="C6" s="6"/>
      <c r="D6" s="6"/>
      <c r="E6" s="3"/>
      <c r="F6" s="20"/>
      <c r="G6" s="27"/>
      <c r="H6" s="35"/>
      <c r="I6" s="6"/>
    </row>
    <row r="7" spans="1:9" s="5" customFormat="1" ht="12.75">
      <c r="A7" s="6"/>
      <c r="B7" s="6"/>
      <c r="C7" s="6"/>
      <c r="D7" s="6"/>
      <c r="E7" s="3"/>
      <c r="F7" s="20"/>
      <c r="G7" s="27"/>
      <c r="H7" s="35"/>
      <c r="I7" s="6"/>
    </row>
    <row r="8" spans="1:9" s="5" customFormat="1" ht="12.75">
      <c r="A8" s="1" t="s">
        <v>3</v>
      </c>
      <c r="B8" s="6"/>
      <c r="C8" s="6"/>
      <c r="D8" s="6"/>
      <c r="E8" s="3"/>
      <c r="F8" s="20"/>
      <c r="G8" s="27"/>
      <c r="H8" s="35"/>
      <c r="I8" s="6"/>
    </row>
    <row r="9" spans="1:9" s="65" customFormat="1" ht="25.5">
      <c r="A9" s="63"/>
      <c r="B9" s="63" t="s">
        <v>20</v>
      </c>
      <c r="C9" s="63"/>
      <c r="D9" s="63"/>
      <c r="E9" s="64"/>
      <c r="F9" s="66" t="s">
        <v>34</v>
      </c>
      <c r="G9" s="63"/>
      <c r="H9" s="63"/>
      <c r="I9" s="63"/>
    </row>
    <row r="10" spans="1:9" ht="12.75">
      <c r="A10" s="46"/>
      <c r="B10" s="47"/>
      <c r="C10" s="46" t="s">
        <v>4</v>
      </c>
      <c r="D10" s="47"/>
      <c r="E10" s="60"/>
      <c r="F10" s="22"/>
      <c r="G10" s="29"/>
      <c r="H10" s="49"/>
      <c r="I10" s="47"/>
    </row>
    <row r="11" spans="1:9" s="15" customFormat="1" ht="25.5">
      <c r="A11" s="48">
        <v>2</v>
      </c>
      <c r="B11" s="16" t="s">
        <v>5</v>
      </c>
      <c r="C11" s="48">
        <f>+A11*1.3</f>
        <v>2.6</v>
      </c>
      <c r="D11" s="29"/>
      <c r="E11" s="40">
        <v>1</v>
      </c>
      <c r="F11" s="45" t="s">
        <v>6</v>
      </c>
      <c r="G11" s="61" t="s">
        <v>24</v>
      </c>
      <c r="H11" s="67">
        <v>1.3</v>
      </c>
      <c r="I11" s="29"/>
    </row>
    <row r="12" spans="1:9" s="15" customFormat="1" ht="25.5">
      <c r="A12" s="48"/>
      <c r="B12" s="72"/>
      <c r="C12" s="48"/>
      <c r="D12" s="29"/>
      <c r="E12" s="40">
        <v>6</v>
      </c>
      <c r="F12" s="73" t="s">
        <v>7</v>
      </c>
      <c r="G12" s="61" t="s">
        <v>32</v>
      </c>
      <c r="H12" s="67">
        <v>1.1</v>
      </c>
      <c r="I12" s="29"/>
    </row>
    <row r="13" spans="1:9" s="15" customFormat="1" ht="12.75">
      <c r="A13" s="72"/>
      <c r="B13" s="72"/>
      <c r="C13" s="72"/>
      <c r="D13" s="29"/>
      <c r="E13" s="40"/>
      <c r="F13" s="73"/>
      <c r="G13" s="61" t="s">
        <v>9</v>
      </c>
      <c r="H13" s="67">
        <v>1.1</v>
      </c>
      <c r="I13" s="29"/>
    </row>
    <row r="14" spans="1:9" s="15" customFormat="1" ht="12.75">
      <c r="A14" s="48">
        <v>1</v>
      </c>
      <c r="B14" s="16" t="s">
        <v>19</v>
      </c>
      <c r="C14" s="48">
        <v>1.1</v>
      </c>
      <c r="D14" s="49"/>
      <c r="E14" s="40"/>
      <c r="F14" s="73"/>
      <c r="G14" s="61" t="s">
        <v>10</v>
      </c>
      <c r="H14" s="67">
        <v>1.1</v>
      </c>
      <c r="I14" s="49"/>
    </row>
    <row r="15" spans="1:9" s="15" customFormat="1" ht="12.75">
      <c r="A15" s="48"/>
      <c r="B15" s="16"/>
      <c r="C15" s="48"/>
      <c r="D15" s="49"/>
      <c r="E15" s="40"/>
      <c r="F15" s="73"/>
      <c r="G15" s="61" t="s">
        <v>8</v>
      </c>
      <c r="H15" s="67">
        <v>1.1</v>
      </c>
      <c r="I15" s="49"/>
    </row>
    <row r="16" spans="1:9" s="15" customFormat="1" ht="12.75">
      <c r="A16" s="48"/>
      <c r="B16" s="16"/>
      <c r="C16" s="48"/>
      <c r="D16" s="29"/>
      <c r="E16" s="40"/>
      <c r="F16" s="73"/>
      <c r="G16" s="61" t="s">
        <v>13</v>
      </c>
      <c r="H16" s="67">
        <v>1.1</v>
      </c>
      <c r="I16" s="29"/>
    </row>
    <row r="17" spans="1:9" s="15" customFormat="1" ht="12.75">
      <c r="A17" s="48"/>
      <c r="B17" s="16"/>
      <c r="C17" s="48"/>
      <c r="D17" s="29"/>
      <c r="E17" s="40"/>
      <c r="F17" s="73"/>
      <c r="G17" s="61" t="s">
        <v>12</v>
      </c>
      <c r="H17" s="67">
        <v>1.1</v>
      </c>
      <c r="I17" s="29"/>
    </row>
    <row r="18" spans="1:9" s="15" customFormat="1" ht="12.75">
      <c r="A18" s="48">
        <v>8</v>
      </c>
      <c r="B18" s="16" t="s">
        <v>11</v>
      </c>
      <c r="C18" s="50">
        <f>+A18*1</f>
        <v>8</v>
      </c>
      <c r="D18" s="29"/>
      <c r="E18" s="40">
        <v>7</v>
      </c>
      <c r="F18" s="73" t="s">
        <v>11</v>
      </c>
      <c r="G18" s="61" t="s">
        <v>26</v>
      </c>
      <c r="H18" s="74">
        <v>1</v>
      </c>
      <c r="I18" s="29"/>
    </row>
    <row r="19" spans="1:9" s="15" customFormat="1" ht="51">
      <c r="A19" s="48">
        <v>1</v>
      </c>
      <c r="B19" s="69" t="s">
        <v>27</v>
      </c>
      <c r="C19" s="50">
        <v>1</v>
      </c>
      <c r="D19" s="29"/>
      <c r="E19" s="40"/>
      <c r="F19" s="73"/>
      <c r="G19" s="61" t="s">
        <v>30</v>
      </c>
      <c r="H19" s="74">
        <v>1</v>
      </c>
      <c r="I19" s="29"/>
    </row>
    <row r="20" spans="1:9" s="15" customFormat="1" ht="12.75">
      <c r="A20" s="48"/>
      <c r="B20" s="16"/>
      <c r="C20" s="48"/>
      <c r="D20" s="29"/>
      <c r="E20" s="40"/>
      <c r="F20" s="73"/>
      <c r="G20" s="61" t="s">
        <v>33</v>
      </c>
      <c r="H20" s="74">
        <v>1</v>
      </c>
      <c r="I20" s="29"/>
    </row>
    <row r="21" spans="1:9" s="15" customFormat="1" ht="12.75">
      <c r="A21" s="48"/>
      <c r="B21" s="16"/>
      <c r="C21" s="48"/>
      <c r="D21" s="29"/>
      <c r="E21" s="40"/>
      <c r="F21" s="73"/>
      <c r="G21" s="61" t="s">
        <v>31</v>
      </c>
      <c r="H21" s="74">
        <v>1</v>
      </c>
      <c r="I21" s="29"/>
    </row>
    <row r="22" spans="1:9" s="15" customFormat="1" ht="12.75">
      <c r="A22" s="48"/>
      <c r="B22" s="16"/>
      <c r="C22" s="48"/>
      <c r="D22" s="29"/>
      <c r="E22" s="40"/>
      <c r="F22" s="73"/>
      <c r="G22" s="61" t="s">
        <v>23</v>
      </c>
      <c r="H22" s="74">
        <v>1</v>
      </c>
      <c r="I22" s="29"/>
    </row>
    <row r="23" spans="1:9" s="15" customFormat="1" ht="12.75">
      <c r="A23" s="48"/>
      <c r="B23" s="16"/>
      <c r="C23" s="48"/>
      <c r="D23" s="29"/>
      <c r="E23" s="40"/>
      <c r="F23" s="73"/>
      <c r="G23" s="61" t="s">
        <v>25</v>
      </c>
      <c r="H23" s="74">
        <v>1</v>
      </c>
      <c r="I23" s="29"/>
    </row>
    <row r="24" spans="1:9" s="15" customFormat="1" ht="12.75">
      <c r="A24" s="48"/>
      <c r="B24" s="16"/>
      <c r="C24" s="48"/>
      <c r="D24" s="29"/>
      <c r="E24" s="40"/>
      <c r="F24" s="73"/>
      <c r="G24" s="61" t="s">
        <v>16</v>
      </c>
      <c r="H24" s="74">
        <v>1</v>
      </c>
      <c r="I24" s="29"/>
    </row>
    <row r="25" spans="1:9" s="15" customFormat="1" ht="12.75">
      <c r="A25" s="48"/>
      <c r="B25" s="16"/>
      <c r="C25" s="48"/>
      <c r="D25" s="29"/>
      <c r="E25" s="40"/>
      <c r="F25" s="73"/>
      <c r="G25" s="61"/>
      <c r="H25" s="74"/>
      <c r="I25" s="29"/>
    </row>
    <row r="26" spans="1:9" s="15" customFormat="1" ht="12.75">
      <c r="A26" s="48"/>
      <c r="B26" s="16"/>
      <c r="C26" s="48"/>
      <c r="D26" s="29"/>
      <c r="E26" s="40">
        <v>3</v>
      </c>
      <c r="F26" s="73" t="s">
        <v>14</v>
      </c>
      <c r="G26" s="61" t="s">
        <v>15</v>
      </c>
      <c r="H26" s="67">
        <v>0.9</v>
      </c>
      <c r="I26" s="29"/>
    </row>
    <row r="27" spans="1:9" s="15" customFormat="1" ht="12.75">
      <c r="A27" s="48">
        <v>5</v>
      </c>
      <c r="B27" s="16" t="s">
        <v>14</v>
      </c>
      <c r="C27" s="48">
        <f>+A27*0.9</f>
        <v>4.5</v>
      </c>
      <c r="D27" s="29"/>
      <c r="E27" s="40"/>
      <c r="F27" s="73"/>
      <c r="G27" s="61" t="s">
        <v>28</v>
      </c>
      <c r="H27" s="67">
        <v>0.9</v>
      </c>
      <c r="I27" s="29"/>
    </row>
    <row r="28" spans="1:9" s="15" customFormat="1" ht="12.75">
      <c r="A28" s="48"/>
      <c r="B28" s="16"/>
      <c r="C28" s="48"/>
      <c r="D28" s="29"/>
      <c r="E28" s="40"/>
      <c r="F28" s="73"/>
      <c r="G28" s="61" t="s">
        <v>21</v>
      </c>
      <c r="H28" s="67">
        <v>0.9</v>
      </c>
      <c r="I28" s="29"/>
    </row>
    <row r="29" spans="1:9" s="15" customFormat="1" ht="12.75">
      <c r="A29" s="48"/>
      <c r="B29" s="16"/>
      <c r="C29" s="48"/>
      <c r="D29" s="29"/>
      <c r="E29" s="40"/>
      <c r="F29" s="73"/>
      <c r="G29" s="61"/>
      <c r="H29" s="67"/>
      <c r="I29" s="29"/>
    </row>
    <row r="30" spans="1:9" s="15" customFormat="1" ht="16.5" customHeight="1">
      <c r="A30" s="48"/>
      <c r="B30" s="16"/>
      <c r="C30" s="48"/>
      <c r="D30" s="29"/>
      <c r="E30" s="40"/>
      <c r="F30" s="73"/>
      <c r="G30" s="61"/>
      <c r="H30" s="67"/>
      <c r="I30" s="29"/>
    </row>
    <row r="31" spans="1:9" s="15" customFormat="1" ht="12.75">
      <c r="A31" s="48"/>
      <c r="B31" s="16"/>
      <c r="C31" s="48"/>
      <c r="D31" s="29"/>
      <c r="E31" s="62"/>
      <c r="F31" s="45"/>
      <c r="G31" s="61"/>
      <c r="H31" s="67"/>
      <c r="I31" s="29"/>
    </row>
    <row r="32" spans="1:9" s="15" customFormat="1" ht="12.75">
      <c r="A32" s="48"/>
      <c r="B32" s="16"/>
      <c r="C32" s="48"/>
      <c r="D32" s="29"/>
      <c r="E32" s="62"/>
      <c r="F32" s="45"/>
      <c r="G32" s="61"/>
      <c r="H32" s="67"/>
      <c r="I32" s="29"/>
    </row>
    <row r="33" spans="1:9" s="15" customFormat="1" ht="12.75">
      <c r="A33" s="48"/>
      <c r="B33" s="16" t="s">
        <v>17</v>
      </c>
      <c r="C33" s="48">
        <v>0.3</v>
      </c>
      <c r="D33" s="29"/>
      <c r="E33" s="40"/>
      <c r="F33" s="45"/>
      <c r="G33" s="61"/>
      <c r="H33" s="67"/>
      <c r="I33" s="29"/>
    </row>
    <row r="34" spans="1:9" s="15" customFormat="1" ht="25.5">
      <c r="A34" s="48"/>
      <c r="B34" s="16" t="s">
        <v>22</v>
      </c>
      <c r="C34" s="48">
        <v>0.12</v>
      </c>
      <c r="D34" s="29"/>
      <c r="E34" s="40"/>
      <c r="F34" s="45" t="s">
        <v>18</v>
      </c>
      <c r="G34" s="61"/>
      <c r="H34" s="67">
        <v>0</v>
      </c>
      <c r="I34" s="29"/>
    </row>
    <row r="35" spans="1:9" s="14" customFormat="1" ht="12.75">
      <c r="A35" s="48"/>
      <c r="B35" s="61"/>
      <c r="C35" s="68"/>
      <c r="D35" s="30"/>
      <c r="E35" s="62"/>
      <c r="F35" s="61"/>
      <c r="G35" s="68"/>
      <c r="H35" s="67"/>
      <c r="I35" s="30"/>
    </row>
    <row r="36" spans="1:9" ht="12.75">
      <c r="A36" s="71">
        <f>SUM(A11:A35)</f>
        <v>17</v>
      </c>
      <c r="B36" s="51"/>
      <c r="C36" s="71">
        <f>SUM(C11:C35)</f>
        <v>17.62</v>
      </c>
      <c r="D36" s="52"/>
      <c r="E36" s="71">
        <f>SUM(E11:E35)</f>
        <v>17</v>
      </c>
      <c r="F36" s="53"/>
      <c r="G36" s="54"/>
      <c r="H36" s="70">
        <f>SUM(H11:H35)</f>
        <v>17.599999999999998</v>
      </c>
      <c r="I36" s="52"/>
    </row>
    <row r="37" spans="1:9" ht="12.75">
      <c r="A37" s="55"/>
      <c r="B37" s="56"/>
      <c r="C37" s="57"/>
      <c r="D37" s="56"/>
      <c r="E37" s="58"/>
      <c r="F37" s="18"/>
      <c r="G37" s="17"/>
      <c r="H37" s="59"/>
      <c r="I37" s="56"/>
    </row>
    <row r="38" spans="1:9" s="10" customFormat="1" ht="12.75">
      <c r="A38" s="8"/>
      <c r="B38" s="7"/>
      <c r="C38" s="8"/>
      <c r="D38" s="7"/>
      <c r="E38" s="42"/>
      <c r="F38" s="23"/>
      <c r="G38" s="31"/>
      <c r="H38" s="37"/>
      <c r="I38" s="7"/>
    </row>
    <row r="39" spans="1:9" s="10" customFormat="1" ht="12.75">
      <c r="A39" s="8"/>
      <c r="B39" s="7"/>
      <c r="C39" s="8"/>
      <c r="D39" s="7"/>
      <c r="E39" s="42"/>
      <c r="F39" s="23"/>
      <c r="G39" s="31"/>
      <c r="H39" s="37"/>
      <c r="I39" s="7"/>
    </row>
    <row r="40" spans="1:9" s="10" customFormat="1" ht="12.75">
      <c r="A40" s="8"/>
      <c r="B40" s="7"/>
      <c r="C40" s="9"/>
      <c r="D40" s="7"/>
      <c r="E40" s="42"/>
      <c r="F40" s="23"/>
      <c r="G40" s="31"/>
      <c r="H40" s="37"/>
      <c r="I40" s="7"/>
    </row>
    <row r="41" spans="1:9" s="10" customFormat="1" ht="12.75">
      <c r="A41" s="8"/>
      <c r="B41" s="7"/>
      <c r="C41" s="8"/>
      <c r="D41" s="7"/>
      <c r="E41" s="42"/>
      <c r="F41" s="23"/>
      <c r="G41" s="31"/>
      <c r="H41" s="37"/>
      <c r="I41" s="7"/>
    </row>
    <row r="42" spans="1:9" s="10" customFormat="1" ht="12.75">
      <c r="A42" s="8"/>
      <c r="B42" s="7"/>
      <c r="C42" s="9"/>
      <c r="D42" s="7"/>
      <c r="E42" s="42"/>
      <c r="F42" s="23"/>
      <c r="G42" s="31"/>
      <c r="H42" s="37"/>
      <c r="I42" s="7"/>
    </row>
    <row r="43" spans="1:9" s="10" customFormat="1" ht="12.75">
      <c r="A43" s="8"/>
      <c r="B43" s="7"/>
      <c r="C43" s="8"/>
      <c r="D43" s="7"/>
      <c r="E43" s="42"/>
      <c r="F43" s="23"/>
      <c r="G43" s="31"/>
      <c r="H43" s="37"/>
      <c r="I43" s="7"/>
    </row>
    <row r="44" spans="1:9" s="10" customFormat="1" ht="12.75">
      <c r="A44" s="8"/>
      <c r="B44" s="7"/>
      <c r="C44" s="8"/>
      <c r="D44" s="7"/>
      <c r="E44" s="42"/>
      <c r="F44" s="23"/>
      <c r="G44" s="31"/>
      <c r="H44" s="37"/>
      <c r="I44" s="7"/>
    </row>
    <row r="45" spans="1:9" s="10" customFormat="1" ht="12.75">
      <c r="A45" s="8"/>
      <c r="B45" s="7"/>
      <c r="C45" s="8"/>
      <c r="D45" s="7"/>
      <c r="E45" s="42"/>
      <c r="F45" s="23"/>
      <c r="G45" s="31"/>
      <c r="H45" s="37"/>
      <c r="I45" s="7"/>
    </row>
    <row r="46" spans="1:9" s="10" customFormat="1" ht="12.75">
      <c r="A46" s="8"/>
      <c r="B46" s="7"/>
      <c r="C46" s="8"/>
      <c r="D46" s="7"/>
      <c r="E46" s="42"/>
      <c r="F46" s="23"/>
      <c r="G46" s="31"/>
      <c r="H46" s="37"/>
      <c r="I46" s="7"/>
    </row>
    <row r="47" spans="1:9" s="10" customFormat="1" ht="12.75">
      <c r="A47" s="8"/>
      <c r="B47" s="7"/>
      <c r="C47" s="8"/>
      <c r="D47" s="7"/>
      <c r="E47" s="42"/>
      <c r="F47" s="23"/>
      <c r="G47" s="31"/>
      <c r="H47" s="37"/>
      <c r="I47" s="7"/>
    </row>
    <row r="48" spans="1:9" s="10" customFormat="1" ht="12.75">
      <c r="A48" s="8"/>
      <c r="B48" s="7"/>
      <c r="C48" s="8"/>
      <c r="D48" s="7"/>
      <c r="E48" s="42"/>
      <c r="F48" s="23"/>
      <c r="G48" s="31"/>
      <c r="H48" s="37"/>
      <c r="I48" s="7"/>
    </row>
    <row r="49" spans="1:9" s="10" customFormat="1" ht="12.75">
      <c r="A49" s="8"/>
      <c r="B49" s="7"/>
      <c r="C49" s="8"/>
      <c r="D49" s="7"/>
      <c r="E49" s="42"/>
      <c r="F49" s="23"/>
      <c r="G49" s="31"/>
      <c r="H49" s="37"/>
      <c r="I49" s="7"/>
    </row>
    <row r="50" spans="1:9" s="10" customFormat="1" ht="12.75">
      <c r="A50" s="8"/>
      <c r="B50" s="7"/>
      <c r="C50" s="8"/>
      <c r="D50" s="7"/>
      <c r="E50" s="42"/>
      <c r="F50" s="23"/>
      <c r="G50" s="31"/>
      <c r="H50" s="37"/>
      <c r="I50" s="7"/>
    </row>
    <row r="51" spans="1:9" s="10" customFormat="1" ht="12.75">
      <c r="A51" s="8"/>
      <c r="B51" s="7"/>
      <c r="C51" s="8"/>
      <c r="D51" s="7"/>
      <c r="E51" s="42"/>
      <c r="F51" s="23"/>
      <c r="G51" s="31"/>
      <c r="H51" s="37"/>
      <c r="I51" s="7"/>
    </row>
    <row r="52" spans="1:9" s="10" customFormat="1" ht="12.75">
      <c r="A52" s="8"/>
      <c r="B52" s="7"/>
      <c r="C52" s="8"/>
      <c r="D52" s="7"/>
      <c r="E52" s="42"/>
      <c r="F52" s="23"/>
      <c r="G52" s="31"/>
      <c r="H52" s="37"/>
      <c r="I52" s="7"/>
    </row>
    <row r="53" spans="1:9" s="10" customFormat="1" ht="12.75">
      <c r="A53" s="8"/>
      <c r="B53" s="7"/>
      <c r="C53" s="8"/>
      <c r="D53" s="7"/>
      <c r="E53" s="42"/>
      <c r="F53" s="23"/>
      <c r="G53" s="31"/>
      <c r="H53" s="37"/>
      <c r="I53" s="7"/>
    </row>
    <row r="54" spans="1:9" s="10" customFormat="1" ht="12.75">
      <c r="A54" s="8"/>
      <c r="B54" s="7"/>
      <c r="C54" s="8"/>
      <c r="D54" s="7"/>
      <c r="E54" s="42"/>
      <c r="F54" s="23"/>
      <c r="G54" s="31"/>
      <c r="H54" s="37"/>
      <c r="I54" s="7"/>
    </row>
    <row r="55" spans="1:9" s="10" customFormat="1" ht="12.75">
      <c r="A55" s="8"/>
      <c r="B55" s="7"/>
      <c r="C55" s="8"/>
      <c r="D55" s="7"/>
      <c r="E55" s="42"/>
      <c r="F55" s="23"/>
      <c r="G55" s="31"/>
      <c r="H55" s="37"/>
      <c r="I55" s="7"/>
    </row>
    <row r="56" spans="1:9" s="10" customFormat="1" ht="12.75">
      <c r="A56" s="8"/>
      <c r="B56" s="7"/>
      <c r="C56" s="9"/>
      <c r="D56" s="7"/>
      <c r="E56" s="42"/>
      <c r="F56" s="23"/>
      <c r="G56" s="31"/>
      <c r="H56" s="37"/>
      <c r="I56" s="7"/>
    </row>
    <row r="57" spans="1:9" s="10" customFormat="1" ht="12.75">
      <c r="A57" s="12"/>
      <c r="B57" s="7"/>
      <c r="C57" s="7"/>
      <c r="D57" s="7"/>
      <c r="E57" s="42"/>
      <c r="F57" s="23"/>
      <c r="G57" s="31"/>
      <c r="H57" s="37"/>
      <c r="I57" s="7"/>
    </row>
    <row r="58" spans="1:9" s="10" customFormat="1" ht="12.75">
      <c r="A58" s="12"/>
      <c r="B58" s="7"/>
      <c r="C58" s="7"/>
      <c r="D58" s="7"/>
      <c r="E58" s="42"/>
      <c r="F58" s="23"/>
      <c r="G58" s="31"/>
      <c r="H58" s="37"/>
      <c r="I58" s="7"/>
    </row>
    <row r="59" spans="1:9" s="10" customFormat="1" ht="12.75">
      <c r="A59" s="12"/>
      <c r="B59" s="7"/>
      <c r="C59" s="7"/>
      <c r="D59" s="7"/>
      <c r="E59" s="42"/>
      <c r="F59" s="23"/>
      <c r="G59" s="31"/>
      <c r="H59" s="37"/>
      <c r="I59" s="7"/>
    </row>
    <row r="60" spans="1:9" s="10" customFormat="1" ht="12.75">
      <c r="A60" s="12"/>
      <c r="B60" s="7"/>
      <c r="C60" s="7"/>
      <c r="D60" s="7"/>
      <c r="E60" s="42"/>
      <c r="F60" s="23"/>
      <c r="G60" s="31"/>
      <c r="H60" s="37"/>
      <c r="I60" s="7"/>
    </row>
    <row r="61" spans="1:9" s="10" customFormat="1" ht="12.75">
      <c r="A61" s="12"/>
      <c r="B61" s="7"/>
      <c r="C61" s="7"/>
      <c r="D61" s="7"/>
      <c r="E61" s="42"/>
      <c r="F61" s="23"/>
      <c r="G61" s="31"/>
      <c r="H61" s="37"/>
      <c r="I61" s="7"/>
    </row>
    <row r="62" spans="1:9" s="10" customFormat="1" ht="12.75">
      <c r="A62" s="12"/>
      <c r="B62" s="7"/>
      <c r="C62" s="7"/>
      <c r="D62" s="7"/>
      <c r="E62" s="42"/>
      <c r="F62" s="23"/>
      <c r="G62" s="31"/>
      <c r="H62" s="37"/>
      <c r="I62" s="7"/>
    </row>
    <row r="63" spans="1:9" s="10" customFormat="1" ht="12.75">
      <c r="A63" s="12"/>
      <c r="B63" s="7"/>
      <c r="C63" s="7"/>
      <c r="D63" s="7"/>
      <c r="E63" s="42"/>
      <c r="F63" s="23"/>
      <c r="G63" s="31"/>
      <c r="H63" s="37"/>
      <c r="I63" s="7"/>
    </row>
    <row r="64" spans="1:9" s="10" customFormat="1" ht="12.75">
      <c r="A64" s="7"/>
      <c r="B64" s="7"/>
      <c r="C64" s="7"/>
      <c r="D64" s="7"/>
      <c r="E64" s="42"/>
      <c r="F64" s="23"/>
      <c r="G64" s="31"/>
      <c r="H64" s="37"/>
      <c r="I64" s="7"/>
    </row>
    <row r="65" spans="1:9" s="10" customFormat="1" ht="12.75">
      <c r="A65" s="12"/>
      <c r="B65" s="7"/>
      <c r="C65" s="7"/>
      <c r="D65" s="7"/>
      <c r="E65" s="42"/>
      <c r="F65" s="23"/>
      <c r="G65" s="31"/>
      <c r="H65" s="37"/>
      <c r="I65" s="7"/>
    </row>
    <row r="66" spans="1:9" s="10" customFormat="1" ht="12.75">
      <c r="A66" s="12"/>
      <c r="B66" s="7"/>
      <c r="C66" s="7"/>
      <c r="D66" s="7"/>
      <c r="E66" s="42"/>
      <c r="F66" s="23"/>
      <c r="G66" s="31"/>
      <c r="H66" s="37"/>
      <c r="I66" s="7"/>
    </row>
    <row r="67" spans="1:9" s="10" customFormat="1" ht="12.75">
      <c r="A67" s="12"/>
      <c r="B67" s="7"/>
      <c r="C67" s="7"/>
      <c r="D67" s="7"/>
      <c r="E67" s="42"/>
      <c r="F67" s="23"/>
      <c r="G67" s="31"/>
      <c r="H67" s="37"/>
      <c r="I67" s="7"/>
    </row>
    <row r="68" spans="1:9" s="10" customFormat="1" ht="12.75">
      <c r="A68" s="7"/>
      <c r="B68" s="11"/>
      <c r="C68" s="7"/>
      <c r="D68" s="7"/>
      <c r="E68" s="42"/>
      <c r="F68" s="23"/>
      <c r="G68" s="31"/>
      <c r="H68" s="37"/>
      <c r="I68" s="7"/>
    </row>
    <row r="69" spans="1:9" s="10" customFormat="1" ht="12.75">
      <c r="A69" s="11"/>
      <c r="B69" s="7"/>
      <c r="C69" s="11"/>
      <c r="D69" s="7"/>
      <c r="E69" s="42"/>
      <c r="F69" s="23"/>
      <c r="G69" s="31"/>
      <c r="H69" s="37"/>
      <c r="I69" s="7"/>
    </row>
    <row r="70" spans="1:9" s="10" customFormat="1" ht="12.75">
      <c r="A70" s="8"/>
      <c r="B70" s="7"/>
      <c r="C70" s="8"/>
      <c r="D70" s="7"/>
      <c r="E70" s="42"/>
      <c r="F70" s="23"/>
      <c r="G70" s="31"/>
      <c r="H70" s="37"/>
      <c r="I70" s="7"/>
    </row>
    <row r="71" spans="1:9" s="10" customFormat="1" ht="12.75">
      <c r="A71" s="8"/>
      <c r="B71" s="7"/>
      <c r="C71" s="8"/>
      <c r="D71" s="7"/>
      <c r="E71" s="42"/>
      <c r="F71" s="23"/>
      <c r="G71" s="31"/>
      <c r="H71" s="37"/>
      <c r="I71" s="7"/>
    </row>
    <row r="72" spans="1:9" s="10" customFormat="1" ht="12.75">
      <c r="A72" s="8"/>
      <c r="B72" s="7"/>
      <c r="C72" s="8"/>
      <c r="D72" s="7"/>
      <c r="E72" s="42"/>
      <c r="F72" s="23"/>
      <c r="G72" s="31"/>
      <c r="H72" s="37"/>
      <c r="I72" s="7"/>
    </row>
    <row r="73" spans="1:9" s="10" customFormat="1" ht="12.75">
      <c r="A73" s="8"/>
      <c r="B73" s="7"/>
      <c r="C73" s="8"/>
      <c r="D73" s="7"/>
      <c r="E73" s="42"/>
      <c r="F73" s="23"/>
      <c r="G73" s="31"/>
      <c r="H73" s="37"/>
      <c r="I73" s="7"/>
    </row>
    <row r="74" spans="1:9" s="10" customFormat="1" ht="12.75">
      <c r="A74" s="8"/>
      <c r="B74" s="7"/>
      <c r="C74" s="8"/>
      <c r="D74" s="7"/>
      <c r="E74" s="42"/>
      <c r="F74" s="23"/>
      <c r="G74" s="31"/>
      <c r="H74" s="37"/>
      <c r="I74" s="7"/>
    </row>
    <row r="75" spans="1:9" s="10" customFormat="1" ht="12.75">
      <c r="A75" s="8"/>
      <c r="B75" s="7"/>
      <c r="C75" s="8"/>
      <c r="D75" s="7"/>
      <c r="E75" s="42"/>
      <c r="F75" s="23"/>
      <c r="G75" s="31"/>
      <c r="H75" s="37"/>
      <c r="I75" s="7"/>
    </row>
    <row r="76" spans="1:9" s="10" customFormat="1" ht="12.75">
      <c r="A76" s="8"/>
      <c r="B76" s="7"/>
      <c r="C76" s="9"/>
      <c r="D76" s="7"/>
      <c r="E76" s="42"/>
      <c r="F76" s="23"/>
      <c r="G76" s="31"/>
      <c r="H76" s="37"/>
      <c r="I76" s="7"/>
    </row>
    <row r="77" spans="1:9" s="10" customFormat="1" ht="12.75">
      <c r="A77" s="8"/>
      <c r="B77" s="7"/>
      <c r="C77" s="8"/>
      <c r="D77" s="7"/>
      <c r="E77" s="42"/>
      <c r="F77" s="23"/>
      <c r="G77" s="31"/>
      <c r="H77" s="37"/>
      <c r="I77" s="7"/>
    </row>
    <row r="78" spans="1:9" s="10" customFormat="1" ht="12.75">
      <c r="A78" s="8"/>
      <c r="B78" s="7"/>
      <c r="C78" s="9"/>
      <c r="D78" s="7"/>
      <c r="E78" s="42"/>
      <c r="F78" s="23"/>
      <c r="G78" s="31"/>
      <c r="H78" s="37"/>
      <c r="I78" s="7"/>
    </row>
    <row r="79" spans="1:9" s="10" customFormat="1" ht="12.75">
      <c r="A79" s="8"/>
      <c r="B79" s="7"/>
      <c r="C79" s="8"/>
      <c r="D79" s="7"/>
      <c r="E79" s="42"/>
      <c r="F79" s="23"/>
      <c r="G79" s="31"/>
      <c r="H79" s="37"/>
      <c r="I79" s="7"/>
    </row>
    <row r="80" spans="1:9" s="10" customFormat="1" ht="12.75">
      <c r="A80" s="8"/>
      <c r="B80" s="7"/>
      <c r="C80" s="8"/>
      <c r="D80" s="7"/>
      <c r="E80" s="42"/>
      <c r="F80" s="23"/>
      <c r="G80" s="31"/>
      <c r="H80" s="37"/>
      <c r="I80" s="7"/>
    </row>
    <row r="81" spans="1:9" s="10" customFormat="1" ht="12.75">
      <c r="A81" s="8"/>
      <c r="B81" s="7"/>
      <c r="C81" s="8"/>
      <c r="D81" s="7"/>
      <c r="E81" s="42"/>
      <c r="F81" s="23"/>
      <c r="G81" s="31"/>
      <c r="H81" s="37"/>
      <c r="I81" s="7"/>
    </row>
    <row r="82" spans="1:9" s="10" customFormat="1" ht="12.75">
      <c r="A82" s="8"/>
      <c r="B82" s="7"/>
      <c r="C82" s="8"/>
      <c r="D82" s="7"/>
      <c r="E82" s="42"/>
      <c r="F82" s="23"/>
      <c r="G82" s="31"/>
      <c r="H82" s="37"/>
      <c r="I82" s="7"/>
    </row>
    <row r="83" spans="1:9" s="10" customFormat="1" ht="12.75">
      <c r="A83" s="8"/>
      <c r="B83" s="7"/>
      <c r="C83" s="8"/>
      <c r="D83" s="7"/>
      <c r="E83" s="42"/>
      <c r="F83" s="23"/>
      <c r="G83" s="31"/>
      <c r="H83" s="37"/>
      <c r="I83" s="7"/>
    </row>
    <row r="84" spans="1:9" s="10" customFormat="1" ht="12.75">
      <c r="A84" s="8"/>
      <c r="B84" s="7"/>
      <c r="C84" s="8"/>
      <c r="D84" s="7"/>
      <c r="E84" s="42"/>
      <c r="F84" s="23"/>
      <c r="G84" s="31"/>
      <c r="H84" s="37"/>
      <c r="I84" s="7"/>
    </row>
    <row r="85" spans="1:9" s="10" customFormat="1" ht="12.75">
      <c r="A85" s="8"/>
      <c r="B85" s="7"/>
      <c r="C85" s="8"/>
      <c r="D85" s="7"/>
      <c r="E85" s="42"/>
      <c r="F85" s="23"/>
      <c r="G85" s="31"/>
      <c r="H85" s="37"/>
      <c r="I85" s="7"/>
    </row>
    <row r="86" spans="1:9" s="10" customFormat="1" ht="12.75">
      <c r="A86" s="8"/>
      <c r="B86" s="7"/>
      <c r="C86" s="8"/>
      <c r="D86" s="7"/>
      <c r="E86" s="42"/>
      <c r="F86" s="23"/>
      <c r="G86" s="31"/>
      <c r="H86" s="37"/>
      <c r="I86" s="7"/>
    </row>
    <row r="87" spans="1:9" s="10" customFormat="1" ht="12.75">
      <c r="A87" s="8"/>
      <c r="B87" s="7"/>
      <c r="C87" s="8"/>
      <c r="D87" s="7"/>
      <c r="E87" s="42"/>
      <c r="F87" s="23"/>
      <c r="G87" s="31"/>
      <c r="H87" s="37"/>
      <c r="I87" s="7"/>
    </row>
    <row r="88" spans="1:9" s="10" customFormat="1" ht="12.75">
      <c r="A88" s="8"/>
      <c r="B88" s="7"/>
      <c r="C88" s="8"/>
      <c r="D88" s="7"/>
      <c r="E88" s="42"/>
      <c r="F88" s="23"/>
      <c r="G88" s="31"/>
      <c r="H88" s="37"/>
      <c r="I88" s="7"/>
    </row>
    <row r="89" spans="1:9" s="10" customFormat="1" ht="12.75">
      <c r="A89" s="8"/>
      <c r="B89" s="7"/>
      <c r="C89" s="8"/>
      <c r="D89" s="7"/>
      <c r="E89" s="42"/>
      <c r="F89" s="23"/>
      <c r="G89" s="31"/>
      <c r="H89" s="37"/>
      <c r="I89" s="7"/>
    </row>
    <row r="90" spans="1:9" s="10" customFormat="1" ht="12.75">
      <c r="A90" s="8"/>
      <c r="B90" s="7"/>
      <c r="C90" s="8"/>
      <c r="D90" s="7"/>
      <c r="E90" s="42"/>
      <c r="F90" s="23"/>
      <c r="G90" s="31"/>
      <c r="H90" s="37"/>
      <c r="I90" s="7"/>
    </row>
    <row r="91" spans="1:9" s="10" customFormat="1" ht="12.75">
      <c r="A91" s="8"/>
      <c r="B91" s="7"/>
      <c r="C91" s="8"/>
      <c r="D91" s="7"/>
      <c r="E91" s="42"/>
      <c r="F91" s="23"/>
      <c r="G91" s="31"/>
      <c r="H91" s="37"/>
      <c r="I91" s="7"/>
    </row>
    <row r="92" spans="1:9" s="10" customFormat="1" ht="12.75">
      <c r="A92" s="8"/>
      <c r="B92" s="7"/>
      <c r="C92" s="9"/>
      <c r="D92" s="7"/>
      <c r="E92" s="42"/>
      <c r="F92" s="23"/>
      <c r="G92" s="31"/>
      <c r="H92" s="37"/>
      <c r="I92" s="7"/>
    </row>
    <row r="93" spans="1:9" s="10" customFormat="1" ht="12.75">
      <c r="A93" s="7"/>
      <c r="B93" s="7"/>
      <c r="C93" s="7"/>
      <c r="D93" s="7"/>
      <c r="E93" s="42"/>
      <c r="F93" s="23"/>
      <c r="G93" s="31"/>
      <c r="H93" s="37"/>
      <c r="I93" s="7"/>
    </row>
    <row r="94" spans="1:9" s="10" customFormat="1" ht="12.75">
      <c r="A94" s="7"/>
      <c r="B94" s="7"/>
      <c r="C94" s="7"/>
      <c r="D94" s="7"/>
      <c r="E94" s="42"/>
      <c r="F94" s="23"/>
      <c r="G94" s="31"/>
      <c r="H94" s="37"/>
      <c r="I94" s="7"/>
    </row>
    <row r="95" spans="1:9" s="10" customFormat="1" ht="12.75">
      <c r="A95" s="7"/>
      <c r="B95" s="7"/>
      <c r="C95" s="7"/>
      <c r="D95" s="7"/>
      <c r="E95" s="42"/>
      <c r="F95" s="23"/>
      <c r="G95" s="31"/>
      <c r="H95" s="37"/>
      <c r="I95" s="7"/>
    </row>
    <row r="96" spans="1:9" s="10" customFormat="1" ht="12.75">
      <c r="A96" s="12"/>
      <c r="B96" s="7"/>
      <c r="C96" s="7"/>
      <c r="D96" s="7"/>
      <c r="E96" s="42"/>
      <c r="F96" s="23"/>
      <c r="G96" s="31"/>
      <c r="H96" s="37"/>
      <c r="I96" s="7"/>
    </row>
    <row r="97" spans="1:9" s="10" customFormat="1" ht="12.75">
      <c r="A97" s="7"/>
      <c r="B97" s="7"/>
      <c r="C97" s="7"/>
      <c r="D97" s="7"/>
      <c r="E97" s="42"/>
      <c r="F97" s="23"/>
      <c r="G97" s="31"/>
      <c r="H97" s="37"/>
      <c r="I97" s="7"/>
    </row>
    <row r="98" spans="1:9" s="10" customFormat="1" ht="12.75">
      <c r="A98" s="12"/>
      <c r="B98" s="7"/>
      <c r="C98" s="7"/>
      <c r="D98" s="7"/>
      <c r="E98" s="42"/>
      <c r="F98" s="23"/>
      <c r="G98" s="31"/>
      <c r="H98" s="37"/>
      <c r="I98" s="7"/>
    </row>
    <row r="99" spans="1:9" s="10" customFormat="1" ht="12.75">
      <c r="A99" s="12"/>
      <c r="B99" s="7"/>
      <c r="C99" s="7"/>
      <c r="D99" s="7"/>
      <c r="E99" s="42"/>
      <c r="F99" s="23"/>
      <c r="G99" s="31"/>
      <c r="H99" s="37"/>
      <c r="I99" s="7"/>
    </row>
    <row r="100" spans="1:9" s="10" customFormat="1" ht="12.75">
      <c r="A100" s="7"/>
      <c r="B100" s="7"/>
      <c r="C100" s="7"/>
      <c r="D100" s="7"/>
      <c r="E100" s="42"/>
      <c r="F100" s="23"/>
      <c r="G100" s="31"/>
      <c r="H100" s="37"/>
      <c r="I100" s="7"/>
    </row>
    <row r="101" spans="1:9" s="10" customFormat="1" ht="12.75">
      <c r="A101" s="12"/>
      <c r="B101" s="7"/>
      <c r="C101" s="7"/>
      <c r="D101" s="7"/>
      <c r="E101" s="42"/>
      <c r="F101" s="23"/>
      <c r="G101" s="31"/>
      <c r="H101" s="37"/>
      <c r="I101" s="7"/>
    </row>
    <row r="102" spans="1:9" s="10" customFormat="1" ht="12.75">
      <c r="A102" s="12"/>
      <c r="B102" s="7"/>
      <c r="C102" s="7"/>
      <c r="D102" s="7"/>
      <c r="E102" s="42"/>
      <c r="F102" s="23"/>
      <c r="G102" s="31"/>
      <c r="H102" s="37"/>
      <c r="I102" s="7"/>
    </row>
    <row r="103" spans="1:9" s="10" customFormat="1" ht="12.75">
      <c r="A103" s="12"/>
      <c r="B103" s="7"/>
      <c r="C103" s="7"/>
      <c r="D103" s="7"/>
      <c r="E103" s="42"/>
      <c r="F103" s="23"/>
      <c r="G103" s="31"/>
      <c r="H103" s="37"/>
      <c r="I103" s="7"/>
    </row>
    <row r="104" spans="1:9" s="10" customFormat="1" ht="12.75">
      <c r="A104" s="7"/>
      <c r="B104" s="11"/>
      <c r="C104" s="7"/>
      <c r="D104" s="7"/>
      <c r="E104" s="42"/>
      <c r="F104" s="23"/>
      <c r="G104" s="31"/>
      <c r="H104" s="37"/>
      <c r="I104" s="7"/>
    </row>
    <row r="105" spans="1:9" s="10" customFormat="1" ht="12.75">
      <c r="A105" s="11"/>
      <c r="B105" s="7"/>
      <c r="C105" s="11"/>
      <c r="D105" s="7"/>
      <c r="E105" s="42"/>
      <c r="F105" s="23"/>
      <c r="G105" s="31"/>
      <c r="H105" s="37"/>
      <c r="I105" s="7"/>
    </row>
    <row r="106" spans="1:9" s="10" customFormat="1" ht="12.75">
      <c r="A106" s="8"/>
      <c r="B106" s="7"/>
      <c r="C106" s="8"/>
      <c r="D106" s="7"/>
      <c r="E106" s="42"/>
      <c r="F106" s="23"/>
      <c r="G106" s="31"/>
      <c r="H106" s="37"/>
      <c r="I106" s="7"/>
    </row>
    <row r="107" spans="1:9" s="10" customFormat="1" ht="12.75">
      <c r="A107" s="8"/>
      <c r="B107" s="7"/>
      <c r="C107" s="8"/>
      <c r="D107" s="7"/>
      <c r="E107" s="42"/>
      <c r="F107" s="23"/>
      <c r="G107" s="31"/>
      <c r="H107" s="37"/>
      <c r="I107" s="7"/>
    </row>
    <row r="108" spans="1:9" s="10" customFormat="1" ht="12.75">
      <c r="A108" s="8"/>
      <c r="B108" s="7"/>
      <c r="C108" s="8"/>
      <c r="D108" s="7"/>
      <c r="E108" s="42"/>
      <c r="F108" s="23"/>
      <c r="G108" s="31"/>
      <c r="H108" s="37"/>
      <c r="I108" s="7"/>
    </row>
    <row r="109" spans="1:9" s="10" customFormat="1" ht="12.75">
      <c r="A109" s="8"/>
      <c r="B109" s="7"/>
      <c r="C109" s="8"/>
      <c r="D109" s="7"/>
      <c r="E109" s="42"/>
      <c r="F109" s="23"/>
      <c r="G109" s="31"/>
      <c r="H109" s="37"/>
      <c r="I109" s="7"/>
    </row>
    <row r="110" spans="1:9" s="10" customFormat="1" ht="12.75">
      <c r="A110" s="8"/>
      <c r="B110" s="7"/>
      <c r="C110" s="8"/>
      <c r="D110" s="7"/>
      <c r="E110" s="42"/>
      <c r="F110" s="23"/>
      <c r="G110" s="31"/>
      <c r="H110" s="37"/>
      <c r="I110" s="7"/>
    </row>
    <row r="111" spans="1:9" s="10" customFormat="1" ht="12.75">
      <c r="A111" s="8"/>
      <c r="B111" s="7"/>
      <c r="C111" s="8"/>
      <c r="D111" s="7"/>
      <c r="E111" s="42"/>
      <c r="F111" s="23"/>
      <c r="G111" s="31"/>
      <c r="H111" s="37"/>
      <c r="I111" s="7"/>
    </row>
    <row r="112" spans="1:9" s="10" customFormat="1" ht="12.75">
      <c r="A112" s="8"/>
      <c r="B112" s="7"/>
      <c r="C112" s="8"/>
      <c r="D112" s="8"/>
      <c r="E112" s="42"/>
      <c r="F112" s="23"/>
      <c r="G112" s="31"/>
      <c r="H112" s="37"/>
      <c r="I112" s="8"/>
    </row>
    <row r="113" spans="1:9" s="10" customFormat="1" ht="12.75">
      <c r="A113" s="8"/>
      <c r="B113" s="7"/>
      <c r="C113" s="8"/>
      <c r="D113" s="7"/>
      <c r="E113" s="42"/>
      <c r="F113" s="23"/>
      <c r="G113" s="31"/>
      <c r="H113" s="37"/>
      <c r="I113" s="7"/>
    </row>
    <row r="114" spans="1:9" s="10" customFormat="1" ht="12.75">
      <c r="A114" s="8"/>
      <c r="B114" s="7"/>
      <c r="C114" s="8"/>
      <c r="D114" s="7"/>
      <c r="E114" s="42"/>
      <c r="F114" s="23"/>
      <c r="G114" s="31"/>
      <c r="H114" s="37"/>
      <c r="I114" s="7"/>
    </row>
    <row r="115" spans="1:9" s="10" customFormat="1" ht="12.75">
      <c r="A115" s="8"/>
      <c r="B115" s="7"/>
      <c r="C115" s="9"/>
      <c r="D115" s="7"/>
      <c r="E115" s="42"/>
      <c r="F115" s="23"/>
      <c r="G115" s="31"/>
      <c r="H115" s="37"/>
      <c r="I115" s="7"/>
    </row>
    <row r="116" spans="1:9" s="10" customFormat="1" ht="12.75">
      <c r="A116" s="8"/>
      <c r="B116" s="7"/>
      <c r="C116" s="8"/>
      <c r="D116" s="7"/>
      <c r="E116" s="42"/>
      <c r="F116" s="23"/>
      <c r="G116" s="31"/>
      <c r="H116" s="37"/>
      <c r="I116" s="7"/>
    </row>
    <row r="117" spans="1:9" s="10" customFormat="1" ht="12.75">
      <c r="A117" s="8"/>
      <c r="B117" s="7"/>
      <c r="C117" s="9"/>
      <c r="D117" s="7"/>
      <c r="E117" s="42"/>
      <c r="F117" s="23"/>
      <c r="G117" s="31"/>
      <c r="H117" s="37"/>
      <c r="I117" s="7"/>
    </row>
    <row r="118" spans="1:9" s="10" customFormat="1" ht="12.75">
      <c r="A118" s="8"/>
      <c r="B118" s="7"/>
      <c r="C118" s="8"/>
      <c r="D118" s="7"/>
      <c r="E118" s="42"/>
      <c r="F118" s="23"/>
      <c r="G118" s="31"/>
      <c r="H118" s="37"/>
      <c r="I118" s="7"/>
    </row>
    <row r="119" spans="1:9" s="10" customFormat="1" ht="12.75">
      <c r="A119" s="8"/>
      <c r="B119" s="7"/>
      <c r="C119" s="8"/>
      <c r="D119" s="7"/>
      <c r="E119" s="42"/>
      <c r="F119" s="23"/>
      <c r="G119" s="31"/>
      <c r="H119" s="37"/>
      <c r="I119" s="7"/>
    </row>
    <row r="120" spans="1:9" s="10" customFormat="1" ht="12.75">
      <c r="A120" s="8"/>
      <c r="B120" s="7"/>
      <c r="C120" s="8"/>
      <c r="D120" s="7"/>
      <c r="E120" s="42"/>
      <c r="F120" s="23"/>
      <c r="G120" s="31"/>
      <c r="H120" s="37"/>
      <c r="I120" s="7"/>
    </row>
    <row r="121" spans="1:9" s="10" customFormat="1" ht="12.75">
      <c r="A121" s="8"/>
      <c r="B121" s="7"/>
      <c r="C121" s="8"/>
      <c r="D121" s="7"/>
      <c r="E121" s="42"/>
      <c r="F121" s="23"/>
      <c r="G121" s="31"/>
      <c r="H121" s="37"/>
      <c r="I121" s="7"/>
    </row>
    <row r="122" spans="1:9" s="10" customFormat="1" ht="12.75">
      <c r="A122" s="8"/>
      <c r="B122" s="7"/>
      <c r="C122" s="8"/>
      <c r="D122" s="7"/>
      <c r="E122" s="42"/>
      <c r="F122" s="23"/>
      <c r="G122" s="31"/>
      <c r="H122" s="37"/>
      <c r="I122" s="7"/>
    </row>
    <row r="123" spans="1:9" s="10" customFormat="1" ht="12.75">
      <c r="A123" s="8"/>
      <c r="B123" s="7"/>
      <c r="C123" s="8"/>
      <c r="D123" s="7"/>
      <c r="E123" s="42"/>
      <c r="F123" s="23"/>
      <c r="G123" s="31"/>
      <c r="H123" s="37"/>
      <c r="I123" s="7"/>
    </row>
    <row r="124" spans="1:9" s="10" customFormat="1" ht="12.75">
      <c r="A124" s="8"/>
      <c r="B124" s="7"/>
      <c r="C124" s="8"/>
      <c r="D124" s="7"/>
      <c r="E124" s="42"/>
      <c r="F124" s="23"/>
      <c r="G124" s="31"/>
      <c r="H124" s="37"/>
      <c r="I124" s="7"/>
    </row>
    <row r="125" spans="1:9" s="10" customFormat="1" ht="12.75">
      <c r="A125" s="8"/>
      <c r="B125" s="7"/>
      <c r="C125" s="8"/>
      <c r="D125" s="7"/>
      <c r="E125" s="42"/>
      <c r="F125" s="23"/>
      <c r="G125" s="31"/>
      <c r="H125" s="37"/>
      <c r="I125" s="7"/>
    </row>
    <row r="126" spans="1:9" s="10" customFormat="1" ht="12.75">
      <c r="A126" s="8"/>
      <c r="B126" s="7"/>
      <c r="C126" s="8"/>
      <c r="D126" s="7"/>
      <c r="E126" s="42"/>
      <c r="F126" s="23"/>
      <c r="G126" s="31"/>
      <c r="H126" s="37"/>
      <c r="I126" s="7"/>
    </row>
    <row r="127" spans="1:9" s="10" customFormat="1" ht="12.75">
      <c r="A127" s="8"/>
      <c r="B127" s="7"/>
      <c r="C127" s="8"/>
      <c r="D127" s="7"/>
      <c r="E127" s="42"/>
      <c r="F127" s="23"/>
      <c r="G127" s="31"/>
      <c r="H127" s="37"/>
      <c r="I127" s="7"/>
    </row>
    <row r="128" spans="1:9" s="10" customFormat="1" ht="12.75">
      <c r="A128" s="8"/>
      <c r="B128" s="7"/>
      <c r="C128" s="8"/>
      <c r="D128" s="7"/>
      <c r="E128" s="42"/>
      <c r="F128" s="23"/>
      <c r="G128" s="31"/>
      <c r="H128" s="37"/>
      <c r="I128" s="7"/>
    </row>
    <row r="129" spans="1:9" s="10" customFormat="1" ht="12.75">
      <c r="A129" s="8"/>
      <c r="B129" s="7"/>
      <c r="C129" s="9"/>
      <c r="D129" s="7"/>
      <c r="E129" s="42"/>
      <c r="F129" s="23"/>
      <c r="G129" s="31"/>
      <c r="H129" s="37"/>
      <c r="I129" s="7"/>
    </row>
    <row r="130" spans="1:9" s="10" customFormat="1" ht="12.75">
      <c r="A130" s="7"/>
      <c r="B130" s="7"/>
      <c r="C130" s="7"/>
      <c r="D130" s="7"/>
      <c r="E130" s="42"/>
      <c r="F130" s="23"/>
      <c r="G130" s="31"/>
      <c r="H130" s="37"/>
      <c r="I130" s="7"/>
    </row>
    <row r="131" spans="1:9" s="10" customFormat="1" ht="12.75">
      <c r="A131" s="12"/>
      <c r="B131" s="7"/>
      <c r="C131" s="7"/>
      <c r="D131" s="7"/>
      <c r="E131" s="42"/>
      <c r="F131" s="23"/>
      <c r="G131" s="31"/>
      <c r="H131" s="37"/>
      <c r="I131" s="7"/>
    </row>
    <row r="132" spans="1:9" s="10" customFormat="1" ht="12.75">
      <c r="A132" s="12"/>
      <c r="B132" s="7"/>
      <c r="C132" s="7"/>
      <c r="D132" s="7"/>
      <c r="E132" s="42"/>
      <c r="F132" s="23"/>
      <c r="G132" s="31"/>
      <c r="H132" s="37"/>
      <c r="I132" s="7"/>
    </row>
    <row r="133" spans="1:9" s="10" customFormat="1" ht="12.75">
      <c r="A133" s="12"/>
      <c r="B133" s="7"/>
      <c r="C133" s="7"/>
      <c r="D133" s="7"/>
      <c r="E133" s="42"/>
      <c r="F133" s="23"/>
      <c r="G133" s="31"/>
      <c r="H133" s="37"/>
      <c r="I133" s="7"/>
    </row>
    <row r="134" spans="1:9" s="10" customFormat="1" ht="12.75">
      <c r="A134" s="7"/>
      <c r="B134" s="7"/>
      <c r="C134" s="7"/>
      <c r="D134" s="7"/>
      <c r="E134" s="42"/>
      <c r="F134" s="23"/>
      <c r="G134" s="31"/>
      <c r="H134" s="37"/>
      <c r="I134" s="7"/>
    </row>
    <row r="135" spans="1:9" s="10" customFormat="1" ht="12.75">
      <c r="A135" s="12"/>
      <c r="B135" s="7"/>
      <c r="C135" s="7"/>
      <c r="D135" s="7"/>
      <c r="E135" s="42"/>
      <c r="F135" s="23"/>
      <c r="G135" s="31"/>
      <c r="H135" s="37"/>
      <c r="I135" s="7"/>
    </row>
    <row r="136" spans="1:9" s="10" customFormat="1" ht="12.75">
      <c r="A136" s="7"/>
      <c r="B136" s="7"/>
      <c r="C136" s="7"/>
      <c r="D136" s="7"/>
      <c r="E136" s="42"/>
      <c r="F136" s="23"/>
      <c r="G136" s="31"/>
      <c r="H136" s="37"/>
      <c r="I136" s="7"/>
    </row>
    <row r="137" spans="1:9" s="10" customFormat="1" ht="12.75">
      <c r="A137" s="12"/>
      <c r="B137" s="7"/>
      <c r="C137" s="7"/>
      <c r="D137" s="7"/>
      <c r="E137" s="42"/>
      <c r="F137" s="23"/>
      <c r="G137" s="31"/>
      <c r="H137" s="37"/>
      <c r="I137" s="7"/>
    </row>
    <row r="138" spans="1:9" s="10" customFormat="1" ht="12.75">
      <c r="A138" s="12"/>
      <c r="B138" s="7"/>
      <c r="C138" s="7"/>
      <c r="D138" s="7"/>
      <c r="E138" s="42"/>
      <c r="F138" s="23"/>
      <c r="G138" s="31"/>
      <c r="H138" s="37"/>
      <c r="I138" s="7"/>
    </row>
    <row r="139" spans="1:9" s="10" customFormat="1" ht="12.75">
      <c r="A139" s="7"/>
      <c r="B139" s="7"/>
      <c r="C139" s="7"/>
      <c r="D139" s="7"/>
      <c r="E139" s="42"/>
      <c r="F139" s="23"/>
      <c r="G139" s="31"/>
      <c r="H139" s="37"/>
      <c r="I139" s="7"/>
    </row>
    <row r="140" spans="1:9" s="10" customFormat="1" ht="12.75">
      <c r="A140" s="12"/>
      <c r="B140" s="7"/>
      <c r="C140" s="7"/>
      <c r="D140" s="7"/>
      <c r="E140" s="42"/>
      <c r="F140" s="23"/>
      <c r="G140" s="31"/>
      <c r="H140" s="37"/>
      <c r="I140" s="7"/>
    </row>
    <row r="141" spans="1:9" s="10" customFormat="1" ht="12.75">
      <c r="A141" s="12"/>
      <c r="B141" s="7"/>
      <c r="C141" s="7"/>
      <c r="D141" s="7"/>
      <c r="E141" s="42"/>
      <c r="F141" s="23"/>
      <c r="G141" s="31"/>
      <c r="H141" s="37"/>
      <c r="I141" s="7"/>
    </row>
    <row r="142" spans="1:9" s="10" customFormat="1" ht="12.75">
      <c r="A142" s="12"/>
      <c r="B142" s="7"/>
      <c r="C142" s="7"/>
      <c r="D142" s="7"/>
      <c r="E142" s="42"/>
      <c r="F142" s="23"/>
      <c r="G142" s="31"/>
      <c r="H142" s="37"/>
      <c r="I142" s="7"/>
    </row>
    <row r="143" spans="1:9" s="10" customFormat="1" ht="12.75">
      <c r="A143" s="7"/>
      <c r="B143" s="11"/>
      <c r="C143" s="7"/>
      <c r="D143" s="7"/>
      <c r="E143" s="42"/>
      <c r="F143" s="23"/>
      <c r="G143" s="31"/>
      <c r="H143" s="37"/>
      <c r="I143" s="7"/>
    </row>
    <row r="144" spans="1:9" s="10" customFormat="1" ht="12.75">
      <c r="A144" s="11"/>
      <c r="B144" s="7"/>
      <c r="C144" s="11"/>
      <c r="D144" s="7"/>
      <c r="E144" s="42"/>
      <c r="F144" s="23"/>
      <c r="G144" s="31"/>
      <c r="H144" s="37"/>
      <c r="I144" s="7"/>
    </row>
    <row r="145" spans="1:9" s="10" customFormat="1" ht="12.75">
      <c r="A145" s="8"/>
      <c r="B145" s="7"/>
      <c r="C145" s="8"/>
      <c r="D145" s="7"/>
      <c r="E145" s="42"/>
      <c r="F145" s="23"/>
      <c r="G145" s="31"/>
      <c r="H145" s="37"/>
      <c r="I145" s="7"/>
    </row>
    <row r="146" spans="1:9" s="10" customFormat="1" ht="12.75">
      <c r="A146" s="8"/>
      <c r="B146" s="7"/>
      <c r="C146" s="8"/>
      <c r="D146" s="7"/>
      <c r="E146" s="42"/>
      <c r="F146" s="23"/>
      <c r="G146" s="31"/>
      <c r="H146" s="37"/>
      <c r="I146" s="7"/>
    </row>
    <row r="147" spans="1:9" s="10" customFormat="1" ht="12.75">
      <c r="A147" s="8"/>
      <c r="B147" s="7"/>
      <c r="C147" s="8"/>
      <c r="D147" s="8"/>
      <c r="E147" s="42"/>
      <c r="F147" s="23"/>
      <c r="G147" s="31"/>
      <c r="H147" s="37"/>
      <c r="I147" s="8"/>
    </row>
    <row r="148" spans="1:9" s="10" customFormat="1" ht="12.75">
      <c r="A148" s="8"/>
      <c r="B148" s="7"/>
      <c r="C148" s="8"/>
      <c r="D148" s="7"/>
      <c r="E148" s="42"/>
      <c r="F148" s="23"/>
      <c r="G148" s="31"/>
      <c r="H148" s="37"/>
      <c r="I148" s="7"/>
    </row>
    <row r="149" spans="1:9" s="10" customFormat="1" ht="12.75">
      <c r="A149" s="8"/>
      <c r="B149" s="7"/>
      <c r="C149" s="8"/>
      <c r="D149" s="7"/>
      <c r="E149" s="42"/>
      <c r="F149" s="23"/>
      <c r="G149" s="31"/>
      <c r="H149" s="37"/>
      <c r="I149" s="7"/>
    </row>
    <row r="150" spans="1:9" s="10" customFormat="1" ht="12.75">
      <c r="A150" s="8"/>
      <c r="B150" s="7"/>
      <c r="C150" s="9"/>
      <c r="D150" s="7"/>
      <c r="E150" s="42"/>
      <c r="F150" s="23"/>
      <c r="G150" s="31"/>
      <c r="H150" s="37"/>
      <c r="I150" s="7"/>
    </row>
    <row r="151" spans="1:9" s="10" customFormat="1" ht="12.75">
      <c r="A151" s="8"/>
      <c r="B151" s="7"/>
      <c r="C151" s="8"/>
      <c r="D151" s="7"/>
      <c r="E151" s="42"/>
      <c r="F151" s="23"/>
      <c r="G151" s="31"/>
      <c r="H151" s="37"/>
      <c r="I151" s="7"/>
    </row>
    <row r="152" spans="1:9" s="10" customFormat="1" ht="12.75">
      <c r="A152" s="8"/>
      <c r="B152" s="7"/>
      <c r="C152" s="9"/>
      <c r="D152" s="7"/>
      <c r="E152" s="42"/>
      <c r="F152" s="23"/>
      <c r="G152" s="31"/>
      <c r="H152" s="37"/>
      <c r="I152" s="7"/>
    </row>
    <row r="153" spans="1:9" s="10" customFormat="1" ht="12.75">
      <c r="A153" s="8"/>
      <c r="B153" s="7"/>
      <c r="C153" s="9"/>
      <c r="D153" s="7"/>
      <c r="E153" s="42"/>
      <c r="F153" s="23"/>
      <c r="G153" s="31"/>
      <c r="H153" s="37"/>
      <c r="I153" s="7"/>
    </row>
    <row r="154" spans="1:9" s="10" customFormat="1" ht="12.75">
      <c r="A154" s="8"/>
      <c r="B154" s="7"/>
      <c r="C154" s="9"/>
      <c r="D154" s="7"/>
      <c r="E154" s="42"/>
      <c r="F154" s="23"/>
      <c r="G154" s="31"/>
      <c r="H154" s="37"/>
      <c r="I154" s="7"/>
    </row>
    <row r="155" spans="1:9" s="10" customFormat="1" ht="12.75">
      <c r="A155" s="8"/>
      <c r="B155" s="7"/>
      <c r="C155" s="8"/>
      <c r="D155" s="7"/>
      <c r="E155" s="42"/>
      <c r="F155" s="23"/>
      <c r="G155" s="31"/>
      <c r="H155" s="37"/>
      <c r="I155" s="7"/>
    </row>
    <row r="156" spans="1:9" s="10" customFormat="1" ht="12.75">
      <c r="A156" s="8"/>
      <c r="B156" s="7"/>
      <c r="C156" s="8"/>
      <c r="D156" s="7"/>
      <c r="E156" s="42"/>
      <c r="F156" s="23"/>
      <c r="G156" s="31"/>
      <c r="H156" s="37"/>
      <c r="I156" s="7"/>
    </row>
    <row r="157" spans="1:9" s="10" customFormat="1" ht="12.75">
      <c r="A157" s="8"/>
      <c r="B157" s="7"/>
      <c r="C157" s="8"/>
      <c r="D157" s="7"/>
      <c r="E157" s="42"/>
      <c r="F157" s="23"/>
      <c r="G157" s="31"/>
      <c r="H157" s="37"/>
      <c r="I157" s="7"/>
    </row>
    <row r="158" spans="1:9" s="10" customFormat="1" ht="12.75">
      <c r="A158" s="8"/>
      <c r="B158" s="7"/>
      <c r="C158" s="8"/>
      <c r="D158" s="7"/>
      <c r="E158" s="42"/>
      <c r="F158" s="23"/>
      <c r="G158" s="31"/>
      <c r="H158" s="37"/>
      <c r="I158" s="7"/>
    </row>
    <row r="159" spans="1:9" s="10" customFormat="1" ht="12.75">
      <c r="A159" s="8"/>
      <c r="B159" s="7"/>
      <c r="C159" s="8"/>
      <c r="D159" s="7"/>
      <c r="E159" s="42"/>
      <c r="F159" s="23"/>
      <c r="G159" s="31"/>
      <c r="H159" s="37"/>
      <c r="I159" s="7"/>
    </row>
    <row r="160" spans="1:9" s="10" customFormat="1" ht="12.75">
      <c r="A160" s="8"/>
      <c r="B160" s="7"/>
      <c r="C160" s="8"/>
      <c r="D160" s="7"/>
      <c r="E160" s="42"/>
      <c r="F160" s="23"/>
      <c r="G160" s="31"/>
      <c r="H160" s="37"/>
      <c r="I160" s="7"/>
    </row>
    <row r="161" spans="1:9" s="10" customFormat="1" ht="12.75">
      <c r="A161" s="8"/>
      <c r="B161" s="7"/>
      <c r="C161" s="8"/>
      <c r="D161" s="7"/>
      <c r="E161" s="42"/>
      <c r="F161" s="23"/>
      <c r="G161" s="31"/>
      <c r="H161" s="37"/>
      <c r="I161" s="7"/>
    </row>
    <row r="162" spans="1:9" s="10" customFormat="1" ht="12.75">
      <c r="A162" s="8"/>
      <c r="B162" s="7"/>
      <c r="C162" s="8"/>
      <c r="D162" s="7"/>
      <c r="E162" s="42"/>
      <c r="F162" s="23"/>
      <c r="G162" s="31"/>
      <c r="H162" s="37"/>
      <c r="I162" s="7"/>
    </row>
    <row r="163" spans="1:9" s="10" customFormat="1" ht="12.75">
      <c r="A163" s="8"/>
      <c r="B163" s="7"/>
      <c r="C163" s="8"/>
      <c r="D163" s="7"/>
      <c r="E163" s="42"/>
      <c r="F163" s="23"/>
      <c r="G163" s="31"/>
      <c r="H163" s="37"/>
      <c r="I163" s="7"/>
    </row>
    <row r="164" spans="1:9" s="10" customFormat="1" ht="12.75">
      <c r="A164" s="8"/>
      <c r="B164" s="7"/>
      <c r="C164" s="8"/>
      <c r="D164" s="7"/>
      <c r="E164" s="42"/>
      <c r="F164" s="23"/>
      <c r="G164" s="31"/>
      <c r="H164" s="37"/>
      <c r="I164" s="7"/>
    </row>
    <row r="165" spans="1:9" s="10" customFormat="1" ht="12.75">
      <c r="A165" s="8"/>
      <c r="B165" s="7"/>
      <c r="C165" s="8"/>
      <c r="D165" s="7"/>
      <c r="E165" s="42"/>
      <c r="F165" s="23"/>
      <c r="G165" s="31"/>
      <c r="H165" s="37"/>
      <c r="I165" s="7"/>
    </row>
    <row r="166" spans="1:9" s="10" customFormat="1" ht="12.75">
      <c r="A166" s="8"/>
      <c r="B166" s="7"/>
      <c r="C166" s="8"/>
      <c r="D166" s="7"/>
      <c r="E166" s="42"/>
      <c r="F166" s="23"/>
      <c r="G166" s="31"/>
      <c r="H166" s="37"/>
      <c r="I166" s="7"/>
    </row>
    <row r="167" spans="1:9" s="10" customFormat="1" ht="12.75">
      <c r="A167" s="8"/>
      <c r="B167" s="7"/>
      <c r="C167" s="8"/>
      <c r="D167" s="7"/>
      <c r="E167" s="42"/>
      <c r="F167" s="23"/>
      <c r="G167" s="31"/>
      <c r="H167" s="37"/>
      <c r="I167" s="7"/>
    </row>
    <row r="168" spans="1:9" s="10" customFormat="1" ht="12.75">
      <c r="A168" s="8"/>
      <c r="B168" s="7"/>
      <c r="C168" s="9"/>
      <c r="D168" s="7"/>
      <c r="E168" s="42"/>
      <c r="F168" s="23"/>
      <c r="G168" s="31"/>
      <c r="H168" s="37"/>
      <c r="I168" s="7"/>
    </row>
    <row r="169" spans="1:9" s="10" customFormat="1" ht="12.75">
      <c r="A169" s="7"/>
      <c r="B169" s="7"/>
      <c r="C169" s="7"/>
      <c r="D169" s="7"/>
      <c r="E169" s="42"/>
      <c r="F169" s="23"/>
      <c r="G169" s="31"/>
      <c r="H169" s="37"/>
      <c r="I169" s="7"/>
    </row>
    <row r="170" spans="1:9" s="10" customFormat="1" ht="12.75">
      <c r="A170" s="7"/>
      <c r="B170" s="7"/>
      <c r="C170" s="7"/>
      <c r="D170" s="7"/>
      <c r="E170" s="42"/>
      <c r="F170" s="23"/>
      <c r="G170" s="31"/>
      <c r="H170" s="37"/>
      <c r="I170" s="7"/>
    </row>
    <row r="171" spans="1:9" s="10" customFormat="1" ht="12.75">
      <c r="A171" s="12"/>
      <c r="B171" s="7"/>
      <c r="C171" s="7"/>
      <c r="D171" s="7"/>
      <c r="E171" s="42"/>
      <c r="F171" s="23"/>
      <c r="G171" s="31"/>
      <c r="H171" s="37"/>
      <c r="I171" s="7"/>
    </row>
    <row r="172" spans="1:9" s="10" customFormat="1" ht="12.75">
      <c r="A172" s="12"/>
      <c r="B172" s="7"/>
      <c r="C172" s="7"/>
      <c r="D172" s="7"/>
      <c r="E172" s="42"/>
      <c r="F172" s="23"/>
      <c r="G172" s="31"/>
      <c r="H172" s="37"/>
      <c r="I172" s="7"/>
    </row>
    <row r="173" spans="1:9" s="10" customFormat="1" ht="12.75">
      <c r="A173" s="12"/>
      <c r="B173" s="7"/>
      <c r="C173" s="7"/>
      <c r="D173" s="7"/>
      <c r="E173" s="42"/>
      <c r="F173" s="23"/>
      <c r="G173" s="31"/>
      <c r="H173" s="37"/>
      <c r="I173" s="7"/>
    </row>
    <row r="174" spans="1:9" s="10" customFormat="1" ht="12.75">
      <c r="A174" s="7"/>
      <c r="B174" s="7"/>
      <c r="C174" s="7"/>
      <c r="D174" s="7"/>
      <c r="E174" s="42"/>
      <c r="F174" s="23"/>
      <c r="G174" s="31"/>
      <c r="H174" s="37"/>
      <c r="I174" s="7"/>
    </row>
    <row r="175" spans="1:9" s="10" customFormat="1" ht="12.75">
      <c r="A175" s="12"/>
      <c r="B175" s="7"/>
      <c r="C175" s="7"/>
      <c r="D175" s="7"/>
      <c r="E175" s="42"/>
      <c r="F175" s="23"/>
      <c r="G175" s="31"/>
      <c r="H175" s="37"/>
      <c r="I175" s="7"/>
    </row>
    <row r="176" spans="1:9" s="10" customFormat="1" ht="12.75">
      <c r="A176" s="12"/>
      <c r="B176" s="7"/>
      <c r="C176" s="7"/>
      <c r="D176" s="7"/>
      <c r="E176" s="42"/>
      <c r="F176" s="23"/>
      <c r="G176" s="31"/>
      <c r="H176" s="37"/>
      <c r="I176" s="7"/>
    </row>
    <row r="177" spans="1:9" s="10" customFormat="1" ht="12.75">
      <c r="A177" s="7"/>
      <c r="B177" s="7"/>
      <c r="C177" s="7"/>
      <c r="D177" s="7"/>
      <c r="E177" s="42"/>
      <c r="F177" s="23"/>
      <c r="G177" s="31"/>
      <c r="H177" s="37"/>
      <c r="I177" s="7"/>
    </row>
    <row r="178" spans="1:9" s="10" customFormat="1" ht="12.75">
      <c r="A178" s="12"/>
      <c r="B178" s="7"/>
      <c r="C178" s="7"/>
      <c r="D178" s="7"/>
      <c r="E178" s="42"/>
      <c r="F178" s="23"/>
      <c r="G178" s="31"/>
      <c r="H178" s="37"/>
      <c r="I178" s="7"/>
    </row>
    <row r="179" spans="1:9" s="10" customFormat="1" ht="12.75">
      <c r="A179" s="12"/>
      <c r="B179" s="7"/>
      <c r="C179" s="7"/>
      <c r="D179" s="7"/>
      <c r="E179" s="42"/>
      <c r="F179" s="23"/>
      <c r="G179" s="31"/>
      <c r="H179" s="37"/>
      <c r="I179" s="7"/>
    </row>
    <row r="180" spans="1:9" s="10" customFormat="1" ht="12.75">
      <c r="A180" s="12"/>
      <c r="B180" s="7"/>
      <c r="C180" s="7"/>
      <c r="D180" s="7"/>
      <c r="E180" s="42"/>
      <c r="F180" s="23"/>
      <c r="G180" s="31"/>
      <c r="H180" s="37"/>
      <c r="I180" s="7"/>
    </row>
    <row r="181" spans="1:9" s="10" customFormat="1" ht="12.75">
      <c r="A181" s="7"/>
      <c r="B181" s="11"/>
      <c r="C181" s="7"/>
      <c r="D181" s="7"/>
      <c r="E181" s="42"/>
      <c r="F181" s="23"/>
      <c r="G181" s="31"/>
      <c r="H181" s="37"/>
      <c r="I181" s="7"/>
    </row>
    <row r="182" spans="1:9" s="10" customFormat="1" ht="12.75">
      <c r="A182" s="11"/>
      <c r="B182" s="7"/>
      <c r="C182" s="11"/>
      <c r="D182" s="7"/>
      <c r="E182" s="42"/>
      <c r="F182" s="23"/>
      <c r="G182" s="31"/>
      <c r="H182" s="37"/>
      <c r="I182" s="7"/>
    </row>
    <row r="183" spans="1:9" s="10" customFormat="1" ht="12.75">
      <c r="A183" s="8"/>
      <c r="B183" s="7"/>
      <c r="C183" s="8"/>
      <c r="D183" s="7"/>
      <c r="E183" s="42"/>
      <c r="F183" s="23"/>
      <c r="G183" s="31"/>
      <c r="H183" s="37"/>
      <c r="I183" s="7"/>
    </row>
    <row r="184" spans="1:9" s="10" customFormat="1" ht="12.75">
      <c r="A184" s="8"/>
      <c r="B184" s="7"/>
      <c r="C184" s="8"/>
      <c r="D184" s="7"/>
      <c r="E184" s="42"/>
      <c r="F184" s="23"/>
      <c r="G184" s="31"/>
      <c r="H184" s="37"/>
      <c r="I184" s="7"/>
    </row>
    <row r="185" spans="1:9" s="10" customFormat="1" ht="12.75">
      <c r="A185" s="8"/>
      <c r="B185" s="7"/>
      <c r="C185" s="8"/>
      <c r="D185" s="7"/>
      <c r="E185" s="42"/>
      <c r="F185" s="23"/>
      <c r="G185" s="31"/>
      <c r="H185" s="37"/>
      <c r="I185" s="7"/>
    </row>
    <row r="186" spans="1:9" s="10" customFormat="1" ht="12.75">
      <c r="A186" s="8"/>
      <c r="B186" s="7"/>
      <c r="C186" s="8"/>
      <c r="D186" s="7"/>
      <c r="E186" s="42"/>
      <c r="F186" s="23"/>
      <c r="G186" s="31"/>
      <c r="H186" s="37"/>
      <c r="I186" s="7"/>
    </row>
    <row r="187" spans="1:9" s="10" customFormat="1" ht="12.75">
      <c r="A187" s="8"/>
      <c r="B187" s="7"/>
      <c r="C187" s="8"/>
      <c r="D187" s="7"/>
      <c r="E187" s="42"/>
      <c r="F187" s="23"/>
      <c r="G187" s="31"/>
      <c r="H187" s="37"/>
      <c r="I187" s="7"/>
    </row>
    <row r="188" spans="1:9" s="10" customFormat="1" ht="12.75">
      <c r="A188" s="8"/>
      <c r="B188" s="7"/>
      <c r="C188" s="8"/>
      <c r="D188" s="8"/>
      <c r="E188" s="42"/>
      <c r="F188" s="23"/>
      <c r="G188" s="31"/>
      <c r="H188" s="37"/>
      <c r="I188" s="8"/>
    </row>
    <row r="189" spans="1:9" s="10" customFormat="1" ht="12.75">
      <c r="A189" s="8"/>
      <c r="B189" s="7"/>
      <c r="C189" s="8"/>
      <c r="D189" s="7"/>
      <c r="E189" s="42"/>
      <c r="F189" s="23"/>
      <c r="G189" s="31"/>
      <c r="H189" s="37"/>
      <c r="I189" s="7"/>
    </row>
    <row r="190" spans="1:9" s="10" customFormat="1" ht="12.75">
      <c r="A190" s="8"/>
      <c r="B190" s="7"/>
      <c r="C190" s="8"/>
      <c r="D190" s="7"/>
      <c r="E190" s="42"/>
      <c r="F190" s="23"/>
      <c r="G190" s="31"/>
      <c r="H190" s="37"/>
      <c r="I190" s="7"/>
    </row>
    <row r="191" spans="1:9" s="10" customFormat="1" ht="12.75">
      <c r="A191" s="8"/>
      <c r="B191" s="7"/>
      <c r="C191" s="9"/>
      <c r="D191" s="7"/>
      <c r="E191" s="42"/>
      <c r="F191" s="23"/>
      <c r="G191" s="31"/>
      <c r="H191" s="37"/>
      <c r="I191" s="7"/>
    </row>
    <row r="192" spans="1:9" s="10" customFormat="1" ht="12.75">
      <c r="A192" s="8"/>
      <c r="B192" s="7"/>
      <c r="C192" s="8"/>
      <c r="D192" s="7"/>
      <c r="E192" s="42"/>
      <c r="F192" s="23"/>
      <c r="G192" s="31"/>
      <c r="H192" s="37"/>
      <c r="I192" s="7"/>
    </row>
    <row r="193" spans="1:9" s="10" customFormat="1" ht="12.75">
      <c r="A193" s="8"/>
      <c r="B193" s="7"/>
      <c r="C193" s="9"/>
      <c r="D193" s="7"/>
      <c r="E193" s="42"/>
      <c r="F193" s="23"/>
      <c r="G193" s="31"/>
      <c r="H193" s="37"/>
      <c r="I193" s="7"/>
    </row>
    <row r="194" spans="1:9" s="10" customFormat="1" ht="12.75">
      <c r="A194" s="8"/>
      <c r="B194" s="7"/>
      <c r="C194" s="9"/>
      <c r="D194" s="7"/>
      <c r="E194" s="42"/>
      <c r="F194" s="23"/>
      <c r="G194" s="31"/>
      <c r="H194" s="37"/>
      <c r="I194" s="7"/>
    </row>
    <row r="195" spans="1:9" s="10" customFormat="1" ht="12.75">
      <c r="A195" s="8"/>
      <c r="B195" s="7"/>
      <c r="C195" s="9"/>
      <c r="D195" s="7"/>
      <c r="E195" s="42"/>
      <c r="F195" s="23"/>
      <c r="G195" s="31"/>
      <c r="H195" s="37"/>
      <c r="I195" s="7"/>
    </row>
    <row r="196" spans="1:9" s="10" customFormat="1" ht="12.75">
      <c r="A196" s="8"/>
      <c r="B196" s="7"/>
      <c r="C196" s="8"/>
      <c r="D196" s="7"/>
      <c r="E196" s="42"/>
      <c r="F196" s="23"/>
      <c r="G196" s="31"/>
      <c r="H196" s="37"/>
      <c r="I196" s="7"/>
    </row>
    <row r="197" spans="1:9" s="10" customFormat="1" ht="12.75">
      <c r="A197" s="8"/>
      <c r="B197" s="7"/>
      <c r="C197" s="8"/>
      <c r="D197" s="7"/>
      <c r="E197" s="42"/>
      <c r="F197" s="23"/>
      <c r="G197" s="31"/>
      <c r="H197" s="37"/>
      <c r="I197" s="7"/>
    </row>
    <row r="198" spans="1:9" s="10" customFormat="1" ht="12.75">
      <c r="A198" s="8"/>
      <c r="B198" s="7"/>
      <c r="C198" s="8"/>
      <c r="D198" s="7"/>
      <c r="E198" s="42"/>
      <c r="F198" s="23"/>
      <c r="G198" s="31"/>
      <c r="H198" s="37"/>
      <c r="I198" s="7"/>
    </row>
    <row r="199" spans="1:9" s="10" customFormat="1" ht="12.75">
      <c r="A199" s="8"/>
      <c r="B199" s="7"/>
      <c r="C199" s="8"/>
      <c r="D199" s="7"/>
      <c r="E199" s="42"/>
      <c r="F199" s="23"/>
      <c r="G199" s="31"/>
      <c r="H199" s="37"/>
      <c r="I199" s="7"/>
    </row>
    <row r="200" spans="1:9" s="10" customFormat="1" ht="12.75">
      <c r="A200" s="8"/>
      <c r="B200" s="7"/>
      <c r="C200" s="8"/>
      <c r="D200" s="7"/>
      <c r="E200" s="42"/>
      <c r="F200" s="23"/>
      <c r="G200" s="31"/>
      <c r="H200" s="37"/>
      <c r="I200" s="7"/>
    </row>
    <row r="201" spans="1:9" s="10" customFormat="1" ht="12.75">
      <c r="A201" s="8"/>
      <c r="B201" s="7"/>
      <c r="C201" s="8"/>
      <c r="D201" s="7"/>
      <c r="E201" s="42"/>
      <c r="F201" s="23"/>
      <c r="G201" s="31"/>
      <c r="H201" s="37"/>
      <c r="I201" s="7"/>
    </row>
    <row r="202" spans="1:9" s="10" customFormat="1" ht="12.75">
      <c r="A202" s="8"/>
      <c r="B202" s="7"/>
      <c r="C202" s="8"/>
      <c r="D202" s="7"/>
      <c r="E202" s="42"/>
      <c r="F202" s="23"/>
      <c r="G202" s="31"/>
      <c r="H202" s="37"/>
      <c r="I202" s="7"/>
    </row>
    <row r="203" spans="1:9" s="10" customFormat="1" ht="12.75">
      <c r="A203" s="8"/>
      <c r="B203" s="7"/>
      <c r="C203" s="8"/>
      <c r="D203" s="7"/>
      <c r="E203" s="42"/>
      <c r="F203" s="23"/>
      <c r="G203" s="31"/>
      <c r="H203" s="37"/>
      <c r="I203" s="7"/>
    </row>
    <row r="204" spans="1:9" s="10" customFormat="1" ht="12.75">
      <c r="A204" s="8"/>
      <c r="B204" s="7"/>
      <c r="C204" s="9"/>
      <c r="D204" s="7"/>
      <c r="E204" s="42"/>
      <c r="F204" s="23"/>
      <c r="G204" s="31"/>
      <c r="H204" s="37"/>
      <c r="I204" s="7"/>
    </row>
    <row r="205" spans="1:9" s="10" customFormat="1" ht="12.75">
      <c r="A205" s="7"/>
      <c r="B205" s="7"/>
      <c r="C205" s="7"/>
      <c r="D205" s="7"/>
      <c r="E205" s="42"/>
      <c r="F205" s="23"/>
      <c r="G205" s="31"/>
      <c r="H205" s="37"/>
      <c r="I205" s="7"/>
    </row>
    <row r="206" spans="1:9" s="10" customFormat="1" ht="12.75">
      <c r="A206" s="7"/>
      <c r="B206" s="7"/>
      <c r="C206" s="7"/>
      <c r="D206" s="7"/>
      <c r="E206" s="42"/>
      <c r="F206" s="23"/>
      <c r="G206" s="31"/>
      <c r="H206" s="37"/>
      <c r="I206" s="7"/>
    </row>
    <row r="207" spans="1:9" s="10" customFormat="1" ht="12.75">
      <c r="A207" s="12"/>
      <c r="B207" s="7"/>
      <c r="C207" s="7"/>
      <c r="D207" s="7"/>
      <c r="E207" s="42"/>
      <c r="F207" s="23"/>
      <c r="G207" s="31"/>
      <c r="H207" s="37"/>
      <c r="I207" s="7"/>
    </row>
    <row r="208" spans="1:9" s="10" customFormat="1" ht="12.75">
      <c r="A208" s="7"/>
      <c r="B208" s="7"/>
      <c r="C208" s="7"/>
      <c r="D208" s="7"/>
      <c r="E208" s="42"/>
      <c r="F208" s="23"/>
      <c r="G208" s="31"/>
      <c r="H208" s="37"/>
      <c r="I208" s="7"/>
    </row>
    <row r="209" spans="1:9" s="10" customFormat="1" ht="12.75">
      <c r="A209" s="12"/>
      <c r="B209" s="7"/>
      <c r="C209" s="7"/>
      <c r="D209" s="7"/>
      <c r="E209" s="42"/>
      <c r="F209" s="23"/>
      <c r="G209" s="31"/>
      <c r="H209" s="37"/>
      <c r="I209" s="7"/>
    </row>
    <row r="210" spans="1:9" s="10" customFormat="1" ht="12.75">
      <c r="A210" s="7"/>
      <c r="B210" s="7"/>
      <c r="C210" s="7"/>
      <c r="D210" s="7"/>
      <c r="E210" s="42"/>
      <c r="F210" s="23"/>
      <c r="G210" s="31"/>
      <c r="H210" s="37"/>
      <c r="I210" s="7"/>
    </row>
    <row r="211" spans="1:9" s="10" customFormat="1" ht="12.75">
      <c r="A211" s="12"/>
      <c r="B211" s="7"/>
      <c r="C211" s="7"/>
      <c r="D211" s="7"/>
      <c r="E211" s="42"/>
      <c r="F211" s="23"/>
      <c r="G211" s="31"/>
      <c r="H211" s="37"/>
      <c r="I211" s="7"/>
    </row>
    <row r="212" spans="1:9" s="10" customFormat="1" ht="12.75">
      <c r="A212" s="12"/>
      <c r="B212" s="7"/>
      <c r="C212" s="7"/>
      <c r="D212" s="7"/>
      <c r="E212" s="42"/>
      <c r="F212" s="23"/>
      <c r="G212" s="31"/>
      <c r="H212" s="37"/>
      <c r="I212" s="7"/>
    </row>
    <row r="213" spans="1:9" s="10" customFormat="1" ht="12.75">
      <c r="A213" s="7"/>
      <c r="B213" s="7"/>
      <c r="C213" s="7"/>
      <c r="D213" s="7"/>
      <c r="E213" s="42"/>
      <c r="F213" s="23"/>
      <c r="G213" s="31"/>
      <c r="H213" s="37"/>
      <c r="I213" s="7"/>
    </row>
    <row r="214" spans="1:9" s="10" customFormat="1" ht="12.75">
      <c r="A214" s="12"/>
      <c r="B214" s="7"/>
      <c r="C214" s="7"/>
      <c r="D214" s="7"/>
      <c r="E214" s="42"/>
      <c r="F214" s="23"/>
      <c r="G214" s="31"/>
      <c r="H214" s="37"/>
      <c r="I214" s="7"/>
    </row>
    <row r="215" spans="1:9" s="10" customFormat="1" ht="12.75">
      <c r="A215" s="12"/>
      <c r="B215" s="7"/>
      <c r="C215" s="7"/>
      <c r="D215" s="7"/>
      <c r="E215" s="42"/>
      <c r="F215" s="23"/>
      <c r="G215" s="31"/>
      <c r="H215" s="37"/>
      <c r="I215" s="7"/>
    </row>
    <row r="216" spans="1:9" s="10" customFormat="1" ht="12.75">
      <c r="A216" s="12"/>
      <c r="B216" s="7"/>
      <c r="C216" s="7"/>
      <c r="D216" s="7"/>
      <c r="E216" s="42"/>
      <c r="F216" s="23"/>
      <c r="G216" s="31"/>
      <c r="H216" s="37"/>
      <c r="I216" s="7"/>
    </row>
    <row r="217" spans="1:9" s="10" customFormat="1" ht="12.75">
      <c r="A217" s="7"/>
      <c r="B217" s="11"/>
      <c r="C217" s="7"/>
      <c r="D217" s="7"/>
      <c r="E217" s="42"/>
      <c r="F217" s="23"/>
      <c r="G217" s="31"/>
      <c r="H217" s="37"/>
      <c r="I217" s="7"/>
    </row>
    <row r="218" spans="1:9" s="10" customFormat="1" ht="12.75">
      <c r="A218" s="11"/>
      <c r="B218" s="7"/>
      <c r="C218" s="11"/>
      <c r="D218" s="7"/>
      <c r="E218" s="42"/>
      <c r="F218" s="23"/>
      <c r="G218" s="31"/>
      <c r="H218" s="37"/>
      <c r="I218" s="7"/>
    </row>
    <row r="219" spans="1:9" s="10" customFormat="1" ht="12.75">
      <c r="A219" s="8"/>
      <c r="B219" s="7"/>
      <c r="C219" s="8"/>
      <c r="D219" s="7"/>
      <c r="E219" s="42"/>
      <c r="F219" s="23"/>
      <c r="G219" s="31"/>
      <c r="H219" s="37"/>
      <c r="I219" s="7"/>
    </row>
    <row r="220" spans="1:9" s="10" customFormat="1" ht="12.75">
      <c r="A220" s="8"/>
      <c r="B220" s="7"/>
      <c r="C220" s="8"/>
      <c r="D220" s="7"/>
      <c r="E220" s="42"/>
      <c r="F220" s="23"/>
      <c r="G220" s="31"/>
      <c r="H220" s="37"/>
      <c r="I220" s="7"/>
    </row>
    <row r="221" spans="1:9" s="10" customFormat="1" ht="12.75">
      <c r="A221" s="8"/>
      <c r="B221" s="7"/>
      <c r="C221" s="8"/>
      <c r="D221" s="7"/>
      <c r="E221" s="42"/>
      <c r="F221" s="23"/>
      <c r="G221" s="31"/>
      <c r="H221" s="37"/>
      <c r="I221" s="7"/>
    </row>
    <row r="222" spans="1:9" s="10" customFormat="1" ht="12.75">
      <c r="A222" s="8"/>
      <c r="B222" s="7"/>
      <c r="C222" s="8"/>
      <c r="D222" s="7"/>
      <c r="E222" s="42"/>
      <c r="F222" s="23"/>
      <c r="G222" s="31"/>
      <c r="H222" s="37"/>
      <c r="I222" s="7"/>
    </row>
    <row r="223" spans="1:9" s="10" customFormat="1" ht="12.75">
      <c r="A223" s="8"/>
      <c r="B223" s="7"/>
      <c r="C223" s="8"/>
      <c r="D223" s="7"/>
      <c r="E223" s="42"/>
      <c r="F223" s="23"/>
      <c r="G223" s="31"/>
      <c r="H223" s="37"/>
      <c r="I223" s="7"/>
    </row>
    <row r="224" spans="1:9" s="10" customFormat="1" ht="12.75">
      <c r="A224" s="8"/>
      <c r="B224" s="7"/>
      <c r="C224" s="8"/>
      <c r="D224" s="7"/>
      <c r="E224" s="42"/>
      <c r="F224" s="23"/>
      <c r="G224" s="31"/>
      <c r="H224" s="37"/>
      <c r="I224" s="7"/>
    </row>
    <row r="225" spans="1:9" s="10" customFormat="1" ht="12.75">
      <c r="A225" s="8"/>
      <c r="B225" s="7"/>
      <c r="C225" s="8"/>
      <c r="D225" s="8"/>
      <c r="E225" s="42"/>
      <c r="F225" s="23"/>
      <c r="G225" s="31"/>
      <c r="H225" s="37"/>
      <c r="I225" s="8"/>
    </row>
    <row r="226" spans="1:9" s="10" customFormat="1" ht="12.75">
      <c r="A226" s="8"/>
      <c r="B226" s="7"/>
      <c r="C226" s="8"/>
      <c r="D226" s="7"/>
      <c r="E226" s="42"/>
      <c r="F226" s="23"/>
      <c r="G226" s="31"/>
      <c r="H226" s="37"/>
      <c r="I226" s="7"/>
    </row>
    <row r="227" spans="1:9" s="10" customFormat="1" ht="12.75">
      <c r="A227" s="8"/>
      <c r="B227" s="7"/>
      <c r="C227" s="9"/>
      <c r="D227" s="7"/>
      <c r="E227" s="42"/>
      <c r="F227" s="23"/>
      <c r="G227" s="31"/>
      <c r="H227" s="37"/>
      <c r="I227" s="7"/>
    </row>
    <row r="228" spans="1:9" s="10" customFormat="1" ht="12.75">
      <c r="A228" s="8"/>
      <c r="B228" s="7"/>
      <c r="C228" s="8"/>
      <c r="D228" s="7"/>
      <c r="E228" s="42"/>
      <c r="F228" s="23"/>
      <c r="G228" s="31"/>
      <c r="H228" s="37"/>
      <c r="I228" s="7"/>
    </row>
    <row r="229" spans="1:9" s="10" customFormat="1" ht="12.75">
      <c r="A229" s="8"/>
      <c r="B229" s="7"/>
      <c r="C229" s="9"/>
      <c r="D229" s="7"/>
      <c r="E229" s="42"/>
      <c r="F229" s="23"/>
      <c r="G229" s="31"/>
      <c r="H229" s="37"/>
      <c r="I229" s="7"/>
    </row>
    <row r="230" spans="1:9" s="10" customFormat="1" ht="12.75">
      <c r="A230" s="8"/>
      <c r="B230" s="7"/>
      <c r="C230" s="9"/>
      <c r="D230" s="7"/>
      <c r="E230" s="42"/>
      <c r="F230" s="23"/>
      <c r="G230" s="31"/>
      <c r="H230" s="37"/>
      <c r="I230" s="7"/>
    </row>
    <row r="231" spans="1:9" s="10" customFormat="1" ht="12.75">
      <c r="A231" s="8"/>
      <c r="B231" s="7"/>
      <c r="C231" s="8"/>
      <c r="D231" s="7"/>
      <c r="E231" s="42"/>
      <c r="F231" s="23"/>
      <c r="G231" s="31"/>
      <c r="H231" s="37"/>
      <c r="I231" s="7"/>
    </row>
    <row r="232" spans="1:9" s="10" customFormat="1" ht="12.75">
      <c r="A232" s="8"/>
      <c r="B232" s="7"/>
      <c r="C232" s="8"/>
      <c r="D232" s="7"/>
      <c r="E232" s="42"/>
      <c r="F232" s="23"/>
      <c r="G232" s="31"/>
      <c r="H232" s="37"/>
      <c r="I232" s="7"/>
    </row>
    <row r="233" spans="1:9" s="10" customFormat="1" ht="12.75">
      <c r="A233" s="8"/>
      <c r="B233" s="7"/>
      <c r="C233" s="8"/>
      <c r="D233" s="7"/>
      <c r="E233" s="42"/>
      <c r="F233" s="23"/>
      <c r="G233" s="31"/>
      <c r="H233" s="37"/>
      <c r="I233" s="7"/>
    </row>
    <row r="234" spans="1:9" s="10" customFormat="1" ht="12.75">
      <c r="A234" s="8"/>
      <c r="B234" s="7"/>
      <c r="C234" s="8"/>
      <c r="D234" s="7"/>
      <c r="E234" s="42"/>
      <c r="F234" s="23"/>
      <c r="G234" s="31"/>
      <c r="H234" s="37"/>
      <c r="I234" s="7"/>
    </row>
    <row r="235" spans="1:9" s="10" customFormat="1" ht="12.75">
      <c r="A235" s="8"/>
      <c r="B235" s="7"/>
      <c r="C235" s="8"/>
      <c r="D235" s="7"/>
      <c r="E235" s="42"/>
      <c r="F235" s="23"/>
      <c r="G235" s="31"/>
      <c r="H235" s="37"/>
      <c r="I235" s="7"/>
    </row>
    <row r="236" spans="1:9" s="10" customFormat="1" ht="12.75">
      <c r="A236" s="8"/>
      <c r="B236" s="7"/>
      <c r="C236" s="8"/>
      <c r="D236" s="7"/>
      <c r="E236" s="42"/>
      <c r="F236" s="23"/>
      <c r="G236" s="31"/>
      <c r="H236" s="37"/>
      <c r="I236" s="7"/>
    </row>
    <row r="237" spans="1:9" s="10" customFormat="1" ht="12.75">
      <c r="A237" s="8"/>
      <c r="B237" s="7"/>
      <c r="C237" s="8"/>
      <c r="D237" s="7"/>
      <c r="E237" s="42"/>
      <c r="F237" s="23"/>
      <c r="G237" s="31"/>
      <c r="H237" s="37"/>
      <c r="I237" s="7"/>
    </row>
    <row r="238" spans="1:9" s="10" customFormat="1" ht="12.75">
      <c r="A238" s="8"/>
      <c r="B238" s="7"/>
      <c r="C238" s="9"/>
      <c r="D238" s="7"/>
      <c r="E238" s="42"/>
      <c r="F238" s="23"/>
      <c r="G238" s="31"/>
      <c r="H238" s="37"/>
      <c r="I238" s="7"/>
    </row>
    <row r="239" spans="1:9" s="10" customFormat="1" ht="12.75">
      <c r="A239" s="7"/>
      <c r="B239" s="7"/>
      <c r="C239" s="7"/>
      <c r="D239" s="7"/>
      <c r="E239" s="42"/>
      <c r="F239" s="23"/>
      <c r="G239" s="31"/>
      <c r="H239" s="37"/>
      <c r="I239" s="7"/>
    </row>
    <row r="240" spans="1:9" s="10" customFormat="1" ht="12.75">
      <c r="A240" s="7"/>
      <c r="B240" s="7"/>
      <c r="C240" s="7"/>
      <c r="D240" s="7"/>
      <c r="E240" s="42"/>
      <c r="F240" s="23"/>
      <c r="G240" s="31"/>
      <c r="H240" s="37"/>
      <c r="I240" s="7"/>
    </row>
    <row r="241" spans="1:9" s="10" customFormat="1" ht="12.75">
      <c r="A241" s="7"/>
      <c r="B241" s="7"/>
      <c r="C241" s="7"/>
      <c r="D241" s="7"/>
      <c r="E241" s="42"/>
      <c r="F241" s="23"/>
      <c r="G241" s="31"/>
      <c r="H241" s="37"/>
      <c r="I241" s="7"/>
    </row>
    <row r="242" spans="1:9" s="10" customFormat="1" ht="12.75">
      <c r="A242" s="7"/>
      <c r="B242" s="7"/>
      <c r="C242" s="7"/>
      <c r="D242" s="7"/>
      <c r="E242" s="42"/>
      <c r="F242" s="23"/>
      <c r="G242" s="31"/>
      <c r="H242" s="37"/>
      <c r="I242" s="7"/>
    </row>
    <row r="243" spans="1:9" s="10" customFormat="1" ht="12.75">
      <c r="A243" s="12"/>
      <c r="B243" s="7"/>
      <c r="C243" s="7"/>
      <c r="D243" s="7"/>
      <c r="E243" s="42"/>
      <c r="F243" s="23"/>
      <c r="G243" s="31"/>
      <c r="H243" s="37"/>
      <c r="I243" s="7"/>
    </row>
    <row r="244" spans="1:9" s="10" customFormat="1" ht="12.75">
      <c r="A244" s="7"/>
      <c r="B244" s="7"/>
      <c r="C244" s="7"/>
      <c r="D244" s="7"/>
      <c r="E244" s="42"/>
      <c r="F244" s="23"/>
      <c r="G244" s="31"/>
      <c r="H244" s="37"/>
      <c r="I244" s="7"/>
    </row>
    <row r="245" spans="1:9" s="10" customFormat="1" ht="12.75">
      <c r="A245" s="12"/>
      <c r="B245" s="7"/>
      <c r="C245" s="7"/>
      <c r="D245" s="7"/>
      <c r="E245" s="42"/>
      <c r="F245" s="23"/>
      <c r="G245" s="31"/>
      <c r="H245" s="37"/>
      <c r="I245" s="7"/>
    </row>
    <row r="246" spans="1:9" s="10" customFormat="1" ht="12.75">
      <c r="A246" s="12"/>
      <c r="B246" s="7"/>
      <c r="C246" s="7"/>
      <c r="D246" s="7"/>
      <c r="E246" s="42"/>
      <c r="F246" s="23"/>
      <c r="G246" s="31"/>
      <c r="H246" s="37"/>
      <c r="I246" s="7"/>
    </row>
    <row r="247" spans="1:9" s="10" customFormat="1" ht="12.75">
      <c r="A247" s="7"/>
      <c r="B247" s="7"/>
      <c r="C247" s="7"/>
      <c r="D247" s="7"/>
      <c r="E247" s="42"/>
      <c r="F247" s="23"/>
      <c r="G247" s="31"/>
      <c r="H247" s="37"/>
      <c r="I247" s="7"/>
    </row>
    <row r="248" spans="1:9" s="10" customFormat="1" ht="12.75">
      <c r="A248" s="12"/>
      <c r="B248" s="7"/>
      <c r="C248" s="7"/>
      <c r="D248" s="7"/>
      <c r="E248" s="42"/>
      <c r="F248" s="23"/>
      <c r="G248" s="31"/>
      <c r="H248" s="37"/>
      <c r="I248" s="7"/>
    </row>
    <row r="249" spans="1:9" s="10" customFormat="1" ht="12.75">
      <c r="A249" s="12"/>
      <c r="B249" s="7"/>
      <c r="C249" s="7"/>
      <c r="D249" s="7"/>
      <c r="E249" s="42"/>
      <c r="F249" s="23"/>
      <c r="G249" s="31"/>
      <c r="H249" s="37"/>
      <c r="I249" s="7"/>
    </row>
    <row r="250" spans="1:9" s="10" customFormat="1" ht="12.75">
      <c r="A250" s="12"/>
      <c r="B250" s="7"/>
      <c r="C250" s="7"/>
      <c r="D250" s="7"/>
      <c r="E250" s="42"/>
      <c r="F250" s="23"/>
      <c r="G250" s="31"/>
      <c r="H250" s="37"/>
      <c r="I250" s="7"/>
    </row>
    <row r="251" spans="1:9" s="10" customFormat="1" ht="12.75">
      <c r="A251" s="7"/>
      <c r="B251" s="11"/>
      <c r="C251" s="7"/>
      <c r="D251" s="7"/>
      <c r="E251" s="42"/>
      <c r="F251" s="23"/>
      <c r="G251" s="31"/>
      <c r="H251" s="37"/>
      <c r="I251" s="7"/>
    </row>
    <row r="252" spans="1:9" s="10" customFormat="1" ht="12.75">
      <c r="A252" s="11"/>
      <c r="B252" s="7"/>
      <c r="C252" s="11"/>
      <c r="D252" s="7"/>
      <c r="E252" s="42"/>
      <c r="F252" s="23"/>
      <c r="G252" s="31"/>
      <c r="H252" s="37"/>
      <c r="I252" s="7"/>
    </row>
    <row r="253" spans="1:9" s="10" customFormat="1" ht="12.75">
      <c r="A253" s="8"/>
      <c r="B253" s="7"/>
      <c r="C253" s="8"/>
      <c r="D253" s="7"/>
      <c r="E253" s="42"/>
      <c r="F253" s="23"/>
      <c r="G253" s="31"/>
      <c r="H253" s="37"/>
      <c r="I253" s="7"/>
    </row>
    <row r="254" spans="1:9" s="10" customFormat="1" ht="12.75">
      <c r="A254" s="8"/>
      <c r="B254" s="7"/>
      <c r="C254" s="8"/>
      <c r="D254" s="7"/>
      <c r="E254" s="42"/>
      <c r="F254" s="23"/>
      <c r="G254" s="31"/>
      <c r="H254" s="37"/>
      <c r="I254" s="7"/>
    </row>
    <row r="255" spans="1:9" s="10" customFormat="1" ht="12.75">
      <c r="A255" s="8"/>
      <c r="B255" s="7"/>
      <c r="C255" s="8"/>
      <c r="D255" s="7"/>
      <c r="E255" s="42"/>
      <c r="F255" s="23"/>
      <c r="G255" s="31"/>
      <c r="H255" s="37"/>
      <c r="I255" s="7"/>
    </row>
    <row r="256" spans="1:9" s="10" customFormat="1" ht="12.75">
      <c r="A256" s="8"/>
      <c r="B256" s="7"/>
      <c r="C256" s="8"/>
      <c r="D256" s="7"/>
      <c r="E256" s="42"/>
      <c r="F256" s="23"/>
      <c r="G256" s="31"/>
      <c r="H256" s="37"/>
      <c r="I256" s="7"/>
    </row>
    <row r="257" spans="1:9" s="10" customFormat="1" ht="12.75">
      <c r="A257" s="8"/>
      <c r="B257" s="7"/>
      <c r="C257" s="8"/>
      <c r="D257" s="8"/>
      <c r="E257" s="42"/>
      <c r="F257" s="23"/>
      <c r="G257" s="31"/>
      <c r="H257" s="37"/>
      <c r="I257" s="8"/>
    </row>
    <row r="258" spans="1:9" s="10" customFormat="1" ht="12.75">
      <c r="A258" s="8"/>
      <c r="B258" s="7"/>
      <c r="C258" s="8"/>
      <c r="D258" s="7"/>
      <c r="E258" s="42"/>
      <c r="F258" s="23"/>
      <c r="G258" s="31"/>
      <c r="H258" s="37"/>
      <c r="I258" s="7"/>
    </row>
    <row r="259" spans="1:9" s="10" customFormat="1" ht="12.75">
      <c r="A259" s="8"/>
      <c r="B259" s="7"/>
      <c r="C259" s="9"/>
      <c r="D259" s="7"/>
      <c r="E259" s="42"/>
      <c r="F259" s="23"/>
      <c r="G259" s="31"/>
      <c r="H259" s="37"/>
      <c r="I259" s="7"/>
    </row>
    <row r="260" spans="1:9" s="10" customFormat="1" ht="12.75">
      <c r="A260" s="8"/>
      <c r="B260" s="7"/>
      <c r="C260" s="8"/>
      <c r="D260" s="7"/>
      <c r="E260" s="42"/>
      <c r="F260" s="23"/>
      <c r="G260" s="31"/>
      <c r="H260" s="37"/>
      <c r="I260" s="7"/>
    </row>
    <row r="261" spans="1:9" s="10" customFormat="1" ht="12.75">
      <c r="A261" s="8"/>
      <c r="B261" s="7"/>
      <c r="C261" s="9"/>
      <c r="D261" s="7"/>
      <c r="E261" s="42"/>
      <c r="F261" s="23"/>
      <c r="G261" s="31"/>
      <c r="H261" s="37"/>
      <c r="I261" s="7"/>
    </row>
    <row r="262" spans="1:9" s="10" customFormat="1" ht="12.75">
      <c r="A262" s="8"/>
      <c r="B262" s="7"/>
      <c r="C262" s="8"/>
      <c r="D262" s="7"/>
      <c r="E262" s="42"/>
      <c r="F262" s="23"/>
      <c r="G262" s="31"/>
      <c r="H262" s="37"/>
      <c r="I262" s="7"/>
    </row>
    <row r="263" spans="1:9" s="10" customFormat="1" ht="12.75">
      <c r="A263" s="8"/>
      <c r="B263" s="7"/>
      <c r="C263" s="8"/>
      <c r="D263" s="7"/>
      <c r="E263" s="42"/>
      <c r="F263" s="23"/>
      <c r="G263" s="31"/>
      <c r="H263" s="37"/>
      <c r="I263" s="7"/>
    </row>
    <row r="264" spans="1:9" s="10" customFormat="1" ht="12.75">
      <c r="A264" s="8"/>
      <c r="B264" s="7"/>
      <c r="C264" s="8"/>
      <c r="D264" s="7"/>
      <c r="E264" s="42"/>
      <c r="F264" s="23"/>
      <c r="G264" s="31"/>
      <c r="H264" s="37"/>
      <c r="I264" s="7"/>
    </row>
    <row r="265" spans="1:9" s="10" customFormat="1" ht="12.75">
      <c r="A265" s="8"/>
      <c r="B265" s="7"/>
      <c r="C265" s="8"/>
      <c r="D265" s="7"/>
      <c r="E265" s="42"/>
      <c r="F265" s="23"/>
      <c r="G265" s="31"/>
      <c r="H265" s="37"/>
      <c r="I265" s="7"/>
    </row>
    <row r="266" spans="1:9" s="10" customFormat="1" ht="12.75">
      <c r="A266" s="8"/>
      <c r="B266" s="7"/>
      <c r="C266" s="8"/>
      <c r="D266" s="7"/>
      <c r="E266" s="42"/>
      <c r="F266" s="23"/>
      <c r="G266" s="31"/>
      <c r="H266" s="37"/>
      <c r="I266" s="7"/>
    </row>
    <row r="267" spans="1:9" s="10" customFormat="1" ht="12.75">
      <c r="A267" s="8"/>
      <c r="B267" s="7"/>
      <c r="C267" s="8"/>
      <c r="D267" s="7"/>
      <c r="E267" s="42"/>
      <c r="F267" s="23"/>
      <c r="G267" s="31"/>
      <c r="H267" s="37"/>
      <c r="I267" s="7"/>
    </row>
    <row r="268" spans="1:9" s="10" customFormat="1" ht="12.75">
      <c r="A268" s="8"/>
      <c r="B268" s="7"/>
      <c r="C268" s="8"/>
      <c r="D268" s="7"/>
      <c r="E268" s="42"/>
      <c r="F268" s="23"/>
      <c r="G268" s="31"/>
      <c r="H268" s="37"/>
      <c r="I268" s="7"/>
    </row>
    <row r="269" spans="1:9" s="10" customFormat="1" ht="12.75">
      <c r="A269" s="8"/>
      <c r="B269" s="7"/>
      <c r="C269" s="8"/>
      <c r="D269" s="7"/>
      <c r="E269" s="42"/>
      <c r="F269" s="23"/>
      <c r="G269" s="31"/>
      <c r="H269" s="37"/>
      <c r="I269" s="7"/>
    </row>
    <row r="270" spans="1:9" s="10" customFormat="1" ht="12.75">
      <c r="A270" s="8"/>
      <c r="B270" s="7"/>
      <c r="C270" s="8"/>
      <c r="D270" s="7"/>
      <c r="E270" s="42"/>
      <c r="F270" s="23"/>
      <c r="G270" s="31"/>
      <c r="H270" s="37"/>
      <c r="I270" s="7"/>
    </row>
    <row r="271" spans="1:9" s="10" customFormat="1" ht="12.75">
      <c r="A271" s="8"/>
      <c r="B271" s="7"/>
      <c r="C271" s="8"/>
      <c r="D271" s="7"/>
      <c r="E271" s="42"/>
      <c r="F271" s="23"/>
      <c r="G271" s="31"/>
      <c r="H271" s="37"/>
      <c r="I271" s="7"/>
    </row>
    <row r="272" spans="1:9" s="10" customFormat="1" ht="12.75">
      <c r="A272" s="8"/>
      <c r="B272" s="7"/>
      <c r="C272" s="9"/>
      <c r="D272" s="7"/>
      <c r="E272" s="42"/>
      <c r="F272" s="23"/>
      <c r="G272" s="31"/>
      <c r="H272" s="37"/>
      <c r="I272" s="7"/>
    </row>
    <row r="273" spans="1:9" s="10" customFormat="1" ht="12.75">
      <c r="A273" s="7"/>
      <c r="B273" s="7"/>
      <c r="C273" s="7"/>
      <c r="D273" s="7"/>
      <c r="E273" s="42"/>
      <c r="F273" s="23"/>
      <c r="G273" s="31"/>
      <c r="H273" s="37"/>
      <c r="I273" s="7"/>
    </row>
    <row r="274" spans="1:9" s="10" customFormat="1" ht="12.75">
      <c r="A274" s="7"/>
      <c r="B274" s="7"/>
      <c r="C274" s="7"/>
      <c r="D274" s="7"/>
      <c r="E274" s="42"/>
      <c r="F274" s="23"/>
      <c r="G274" s="31"/>
      <c r="H274" s="37"/>
      <c r="I274" s="7"/>
    </row>
    <row r="275" spans="1:9" s="10" customFormat="1" ht="12.75">
      <c r="A275" s="7"/>
      <c r="B275" s="7"/>
      <c r="C275" s="7"/>
      <c r="D275" s="7"/>
      <c r="E275" s="42"/>
      <c r="F275" s="23"/>
      <c r="G275" s="31"/>
      <c r="H275" s="37"/>
      <c r="I275" s="7"/>
    </row>
    <row r="276" spans="1:9" s="10" customFormat="1" ht="12.75">
      <c r="A276" s="7"/>
      <c r="B276" s="7"/>
      <c r="C276" s="7"/>
      <c r="D276" s="7"/>
      <c r="E276" s="42"/>
      <c r="F276" s="23"/>
      <c r="G276" s="31"/>
      <c r="H276" s="37"/>
      <c r="I276" s="7"/>
    </row>
    <row r="277" spans="1:9" s="10" customFormat="1" ht="12.75">
      <c r="A277" s="7"/>
      <c r="B277" s="7"/>
      <c r="C277" s="7"/>
      <c r="D277" s="7"/>
      <c r="E277" s="42"/>
      <c r="F277" s="23"/>
      <c r="G277" s="31"/>
      <c r="H277" s="37"/>
      <c r="I277" s="7"/>
    </row>
    <row r="278" spans="1:9" s="10" customFormat="1" ht="12.75">
      <c r="A278" s="7"/>
      <c r="B278" s="7"/>
      <c r="C278" s="7"/>
      <c r="D278" s="7"/>
      <c r="E278" s="42"/>
      <c r="F278" s="23"/>
      <c r="G278" s="31"/>
      <c r="H278" s="37"/>
      <c r="I278" s="7"/>
    </row>
    <row r="279" spans="1:9" s="10" customFormat="1" ht="12.75">
      <c r="A279" s="7"/>
      <c r="B279" s="7"/>
      <c r="C279" s="7"/>
      <c r="D279" s="7"/>
      <c r="E279" s="42"/>
      <c r="F279" s="23"/>
      <c r="G279" s="31"/>
      <c r="H279" s="37"/>
      <c r="I279" s="7"/>
    </row>
    <row r="280" spans="1:9" s="10" customFormat="1" ht="12.75">
      <c r="A280" s="12"/>
      <c r="B280" s="7"/>
      <c r="C280" s="7"/>
      <c r="D280" s="7"/>
      <c r="E280" s="42"/>
      <c r="F280" s="23"/>
      <c r="G280" s="31"/>
      <c r="H280" s="37"/>
      <c r="I280" s="7"/>
    </row>
    <row r="281" spans="1:9" s="10" customFormat="1" ht="12.75">
      <c r="A281" s="7"/>
      <c r="B281" s="7"/>
      <c r="C281" s="7"/>
      <c r="D281" s="7"/>
      <c r="E281" s="42"/>
      <c r="F281" s="23"/>
      <c r="G281" s="31"/>
      <c r="H281" s="37"/>
      <c r="I281" s="7"/>
    </row>
    <row r="282" spans="1:9" s="10" customFormat="1" ht="12.75">
      <c r="A282" s="7"/>
      <c r="B282" s="7"/>
      <c r="C282" s="7"/>
      <c r="D282" s="7"/>
      <c r="E282" s="42"/>
      <c r="F282" s="23"/>
      <c r="G282" s="31"/>
      <c r="H282" s="37"/>
      <c r="I282" s="7"/>
    </row>
    <row r="283" spans="1:9" s="10" customFormat="1" ht="12.75">
      <c r="A283" s="12"/>
      <c r="B283" s="7"/>
      <c r="C283" s="7"/>
      <c r="D283" s="7"/>
      <c r="E283" s="42"/>
      <c r="F283" s="23"/>
      <c r="G283" s="31"/>
      <c r="H283" s="37"/>
      <c r="I283" s="7"/>
    </row>
    <row r="284" spans="1:9" s="10" customFormat="1" ht="12.75">
      <c r="A284" s="12"/>
      <c r="B284" s="7"/>
      <c r="C284" s="7"/>
      <c r="D284" s="7"/>
      <c r="E284" s="42"/>
      <c r="F284" s="23"/>
      <c r="G284" s="31"/>
      <c r="H284" s="37"/>
      <c r="I284" s="7"/>
    </row>
    <row r="285" spans="1:9" s="10" customFormat="1" ht="12.75">
      <c r="A285" s="7"/>
      <c r="B285" s="7"/>
      <c r="C285" s="7"/>
      <c r="D285" s="7"/>
      <c r="E285" s="42"/>
      <c r="F285" s="23"/>
      <c r="G285" s="31"/>
      <c r="H285" s="37"/>
      <c r="I285" s="7"/>
    </row>
    <row r="286" spans="1:9" s="10" customFormat="1" ht="12.75">
      <c r="A286" s="12"/>
      <c r="B286" s="7"/>
      <c r="C286" s="7"/>
      <c r="D286" s="7"/>
      <c r="E286" s="42"/>
      <c r="F286" s="23"/>
      <c r="G286" s="31"/>
      <c r="H286" s="37"/>
      <c r="I286" s="7"/>
    </row>
    <row r="287" spans="1:9" s="10" customFormat="1" ht="12.75">
      <c r="A287" s="12"/>
      <c r="B287" s="7"/>
      <c r="C287" s="7"/>
      <c r="D287" s="7"/>
      <c r="E287" s="42"/>
      <c r="F287" s="23"/>
      <c r="G287" s="31"/>
      <c r="H287" s="37"/>
      <c r="I287" s="7"/>
    </row>
    <row r="288" spans="1:9" s="10" customFormat="1" ht="12.75">
      <c r="A288" s="12"/>
      <c r="B288" s="7"/>
      <c r="C288" s="7"/>
      <c r="D288" s="7"/>
      <c r="E288" s="42"/>
      <c r="F288" s="23"/>
      <c r="G288" s="31"/>
      <c r="H288" s="37"/>
      <c r="I288" s="7"/>
    </row>
    <row r="289" spans="1:9" s="10" customFormat="1" ht="12.75">
      <c r="A289" s="7"/>
      <c r="B289" s="11"/>
      <c r="C289" s="7"/>
      <c r="D289" s="7"/>
      <c r="E289" s="42"/>
      <c r="F289" s="23"/>
      <c r="G289" s="31"/>
      <c r="H289" s="37"/>
      <c r="I289" s="7"/>
    </row>
    <row r="290" spans="1:9" s="10" customFormat="1" ht="12.75">
      <c r="A290" s="11"/>
      <c r="B290" s="7"/>
      <c r="C290" s="11"/>
      <c r="D290" s="7"/>
      <c r="E290" s="42"/>
      <c r="F290" s="23"/>
      <c r="G290" s="31"/>
      <c r="H290" s="37"/>
      <c r="I290" s="7"/>
    </row>
    <row r="291" spans="1:9" s="10" customFormat="1" ht="12.75">
      <c r="A291" s="8"/>
      <c r="B291" s="7"/>
      <c r="C291" s="8"/>
      <c r="D291" s="7"/>
      <c r="E291" s="42"/>
      <c r="F291" s="23"/>
      <c r="G291" s="31"/>
      <c r="H291" s="37"/>
      <c r="I291" s="7"/>
    </row>
    <row r="292" spans="1:9" s="10" customFormat="1" ht="12.75">
      <c r="A292" s="8"/>
      <c r="B292" s="7"/>
      <c r="C292" s="8"/>
      <c r="D292" s="7"/>
      <c r="E292" s="42"/>
      <c r="F292" s="23"/>
      <c r="G292" s="31"/>
      <c r="H292" s="37"/>
      <c r="I292" s="7"/>
    </row>
    <row r="293" spans="1:9" s="10" customFormat="1" ht="12.75">
      <c r="A293" s="8"/>
      <c r="B293" s="7"/>
      <c r="C293" s="8"/>
      <c r="D293" s="7"/>
      <c r="E293" s="42"/>
      <c r="F293" s="23"/>
      <c r="G293" s="31"/>
      <c r="H293" s="37"/>
      <c r="I293" s="7"/>
    </row>
    <row r="294" spans="1:9" s="10" customFormat="1" ht="12.75">
      <c r="A294" s="8"/>
      <c r="B294" s="7"/>
      <c r="C294" s="8"/>
      <c r="D294" s="7"/>
      <c r="E294" s="42"/>
      <c r="F294" s="23"/>
      <c r="G294" s="31"/>
      <c r="H294" s="37"/>
      <c r="I294" s="7"/>
    </row>
    <row r="295" spans="1:9" s="10" customFormat="1" ht="12.75">
      <c r="A295" s="8"/>
      <c r="B295" s="7"/>
      <c r="C295" s="8"/>
      <c r="D295" s="7"/>
      <c r="E295" s="42"/>
      <c r="F295" s="23"/>
      <c r="G295" s="31"/>
      <c r="H295" s="37"/>
      <c r="I295" s="7"/>
    </row>
    <row r="296" spans="1:9" s="10" customFormat="1" ht="12.75">
      <c r="A296" s="8"/>
      <c r="B296" s="7"/>
      <c r="C296" s="8"/>
      <c r="D296" s="7"/>
      <c r="E296" s="42"/>
      <c r="F296" s="23"/>
      <c r="G296" s="31"/>
      <c r="H296" s="37"/>
      <c r="I296" s="7"/>
    </row>
    <row r="297" spans="1:9" s="10" customFormat="1" ht="12.75">
      <c r="A297" s="8"/>
      <c r="B297" s="7"/>
      <c r="C297" s="8"/>
      <c r="D297" s="7"/>
      <c r="E297" s="42"/>
      <c r="F297" s="23"/>
      <c r="G297" s="31"/>
      <c r="H297" s="37"/>
      <c r="I297" s="7"/>
    </row>
    <row r="298" spans="1:9" s="10" customFormat="1" ht="12.75">
      <c r="A298" s="8"/>
      <c r="B298" s="7"/>
      <c r="C298" s="8"/>
      <c r="D298" s="8"/>
      <c r="E298" s="42"/>
      <c r="F298" s="23"/>
      <c r="G298" s="31"/>
      <c r="H298" s="37"/>
      <c r="I298" s="8"/>
    </row>
    <row r="299" spans="1:9" s="10" customFormat="1" ht="12.75">
      <c r="A299" s="8"/>
      <c r="B299" s="7"/>
      <c r="C299" s="8"/>
      <c r="D299" s="8"/>
      <c r="E299" s="42"/>
      <c r="F299" s="23"/>
      <c r="G299" s="31"/>
      <c r="H299" s="37"/>
      <c r="I299" s="8"/>
    </row>
    <row r="300" spans="1:9" s="10" customFormat="1" ht="12.75">
      <c r="A300" s="8"/>
      <c r="B300" s="7"/>
      <c r="C300" s="8"/>
      <c r="D300" s="7"/>
      <c r="E300" s="42"/>
      <c r="F300" s="23"/>
      <c r="G300" s="31"/>
      <c r="H300" s="37"/>
      <c r="I300" s="7"/>
    </row>
    <row r="301" spans="1:9" s="10" customFormat="1" ht="12.75">
      <c r="A301" s="8"/>
      <c r="B301" s="7"/>
      <c r="C301" s="9"/>
      <c r="D301" s="7"/>
      <c r="E301" s="42"/>
      <c r="F301" s="23"/>
      <c r="G301" s="31"/>
      <c r="H301" s="37"/>
      <c r="I301" s="7"/>
    </row>
    <row r="302" spans="1:9" s="10" customFormat="1" ht="12.75">
      <c r="A302" s="8"/>
      <c r="B302" s="7"/>
      <c r="C302" s="8"/>
      <c r="D302" s="7"/>
      <c r="E302" s="42"/>
      <c r="F302" s="23"/>
      <c r="G302" s="31"/>
      <c r="H302" s="37"/>
      <c r="I302" s="7"/>
    </row>
    <row r="303" spans="1:9" s="10" customFormat="1" ht="12.75">
      <c r="A303" s="8"/>
      <c r="B303" s="7"/>
      <c r="C303" s="9"/>
      <c r="D303" s="7"/>
      <c r="E303" s="42"/>
      <c r="F303" s="23"/>
      <c r="G303" s="31"/>
      <c r="H303" s="37"/>
      <c r="I303" s="7"/>
    </row>
    <row r="304" spans="1:9" s="10" customFormat="1" ht="12.75">
      <c r="A304" s="8"/>
      <c r="B304" s="7"/>
      <c r="C304" s="8"/>
      <c r="D304" s="7"/>
      <c r="E304" s="42"/>
      <c r="F304" s="23"/>
      <c r="G304" s="31"/>
      <c r="H304" s="37"/>
      <c r="I304" s="7"/>
    </row>
    <row r="305" spans="1:9" s="10" customFormat="1" ht="12.75">
      <c r="A305" s="8"/>
      <c r="B305" s="7"/>
      <c r="C305" s="8"/>
      <c r="D305" s="7"/>
      <c r="E305" s="42"/>
      <c r="F305" s="23"/>
      <c r="G305" s="31"/>
      <c r="H305" s="37"/>
      <c r="I305" s="7"/>
    </row>
    <row r="306" spans="1:9" s="10" customFormat="1" ht="12.75">
      <c r="A306" s="8"/>
      <c r="B306" s="7"/>
      <c r="C306" s="8"/>
      <c r="D306" s="7"/>
      <c r="E306" s="42"/>
      <c r="F306" s="23"/>
      <c r="G306" s="31"/>
      <c r="H306" s="37"/>
      <c r="I306" s="7"/>
    </row>
    <row r="307" spans="1:9" s="10" customFormat="1" ht="12.75">
      <c r="A307" s="8"/>
      <c r="B307" s="7"/>
      <c r="C307" s="8"/>
      <c r="D307" s="7"/>
      <c r="E307" s="42"/>
      <c r="F307" s="23"/>
      <c r="G307" s="31"/>
      <c r="H307" s="37"/>
      <c r="I307" s="7"/>
    </row>
    <row r="308" spans="1:9" s="10" customFormat="1" ht="12.75">
      <c r="A308" s="8"/>
      <c r="B308" s="7"/>
      <c r="C308" s="8"/>
      <c r="D308" s="7"/>
      <c r="E308" s="42"/>
      <c r="F308" s="23"/>
      <c r="G308" s="31"/>
      <c r="H308" s="37"/>
      <c r="I308" s="7"/>
    </row>
    <row r="309" spans="1:9" s="10" customFormat="1" ht="12.75">
      <c r="A309" s="8"/>
      <c r="B309" s="7"/>
      <c r="C309" s="8"/>
      <c r="D309" s="7"/>
      <c r="E309" s="42"/>
      <c r="F309" s="23"/>
      <c r="G309" s="31"/>
      <c r="H309" s="37"/>
      <c r="I309" s="7"/>
    </row>
    <row r="310" spans="1:9" s="10" customFormat="1" ht="12.75">
      <c r="A310" s="8"/>
      <c r="B310" s="7"/>
      <c r="C310" s="8"/>
      <c r="D310" s="7"/>
      <c r="E310" s="42"/>
      <c r="F310" s="23"/>
      <c r="G310" s="31"/>
      <c r="H310" s="37"/>
      <c r="I310" s="7"/>
    </row>
    <row r="311" spans="1:9" s="10" customFormat="1" ht="12.75">
      <c r="A311" s="8"/>
      <c r="B311" s="7"/>
      <c r="C311" s="8"/>
      <c r="D311" s="7"/>
      <c r="E311" s="42"/>
      <c r="F311" s="23"/>
      <c r="G311" s="31"/>
      <c r="H311" s="37"/>
      <c r="I311" s="7"/>
    </row>
    <row r="312" spans="1:9" s="10" customFormat="1" ht="12.75">
      <c r="A312" s="8"/>
      <c r="B312" s="7"/>
      <c r="C312" s="9"/>
      <c r="D312" s="7"/>
      <c r="E312" s="42"/>
      <c r="F312" s="23"/>
      <c r="G312" s="31"/>
      <c r="H312" s="37"/>
      <c r="I312" s="7"/>
    </row>
    <row r="313" spans="1:9" s="10" customFormat="1" ht="12.75">
      <c r="A313" s="7"/>
      <c r="B313" s="7"/>
      <c r="C313" s="7"/>
      <c r="D313" s="7"/>
      <c r="E313" s="42"/>
      <c r="F313" s="23"/>
      <c r="G313" s="31"/>
      <c r="H313" s="37"/>
      <c r="I313" s="7"/>
    </row>
    <row r="314" spans="1:9" s="10" customFormat="1" ht="12.75">
      <c r="A314" s="7"/>
      <c r="B314" s="7"/>
      <c r="C314" s="7"/>
      <c r="D314" s="7"/>
      <c r="E314" s="42"/>
      <c r="F314" s="23"/>
      <c r="G314" s="31"/>
      <c r="H314" s="37"/>
      <c r="I314" s="7"/>
    </row>
    <row r="315" spans="1:9" s="10" customFormat="1" ht="12.75">
      <c r="A315" s="7"/>
      <c r="B315" s="7"/>
      <c r="C315" s="7"/>
      <c r="D315" s="7"/>
      <c r="E315" s="42"/>
      <c r="F315" s="23"/>
      <c r="G315" s="31"/>
      <c r="H315" s="37"/>
      <c r="I315" s="7"/>
    </row>
    <row r="316" spans="1:9" s="10" customFormat="1" ht="12.75">
      <c r="A316" s="12"/>
      <c r="B316" s="7"/>
      <c r="C316" s="7"/>
      <c r="D316" s="7"/>
      <c r="E316" s="42"/>
      <c r="F316" s="23"/>
      <c r="G316" s="31"/>
      <c r="H316" s="37"/>
      <c r="I316" s="7"/>
    </row>
    <row r="317" spans="1:9" s="10" customFormat="1" ht="12.75">
      <c r="A317" s="7"/>
      <c r="B317" s="7"/>
      <c r="C317" s="7"/>
      <c r="D317" s="7"/>
      <c r="E317" s="42"/>
      <c r="F317" s="23"/>
      <c r="G317" s="31"/>
      <c r="H317" s="37"/>
      <c r="I317" s="7"/>
    </row>
    <row r="318" spans="1:9" s="10" customFormat="1" ht="12.75">
      <c r="A318" s="7"/>
      <c r="B318" s="7"/>
      <c r="C318" s="7"/>
      <c r="D318" s="7"/>
      <c r="E318" s="42"/>
      <c r="F318" s="23"/>
      <c r="G318" s="31"/>
      <c r="H318" s="37"/>
      <c r="I318" s="7"/>
    </row>
    <row r="319" spans="1:9" s="10" customFormat="1" ht="12.75">
      <c r="A319" s="12"/>
      <c r="B319" s="7"/>
      <c r="C319" s="7"/>
      <c r="D319" s="7"/>
      <c r="E319" s="42"/>
      <c r="F319" s="23"/>
      <c r="G319" s="31"/>
      <c r="H319" s="37"/>
      <c r="I319" s="7"/>
    </row>
    <row r="320" spans="1:9" s="10" customFormat="1" ht="12.75">
      <c r="A320" s="12"/>
      <c r="B320" s="7"/>
      <c r="C320" s="7"/>
      <c r="D320" s="7"/>
      <c r="E320" s="42"/>
      <c r="F320" s="23"/>
      <c r="G320" s="31"/>
      <c r="H320" s="37"/>
      <c r="I320" s="7"/>
    </row>
    <row r="321" spans="1:9" s="10" customFormat="1" ht="12.75">
      <c r="A321" s="7"/>
      <c r="B321" s="7"/>
      <c r="C321" s="7"/>
      <c r="D321" s="7"/>
      <c r="E321" s="42"/>
      <c r="F321" s="23"/>
      <c r="G321" s="31"/>
      <c r="H321" s="37"/>
      <c r="I321" s="7"/>
    </row>
    <row r="322" spans="1:9" s="10" customFormat="1" ht="12.75">
      <c r="A322" s="12"/>
      <c r="B322" s="7"/>
      <c r="C322" s="7"/>
      <c r="D322" s="7"/>
      <c r="E322" s="42"/>
      <c r="F322" s="23"/>
      <c r="G322" s="31"/>
      <c r="H322" s="37"/>
      <c r="I322" s="7"/>
    </row>
    <row r="323" spans="1:9" s="10" customFormat="1" ht="12.75">
      <c r="A323" s="12"/>
      <c r="B323" s="7"/>
      <c r="C323" s="7"/>
      <c r="D323" s="7"/>
      <c r="E323" s="42"/>
      <c r="F323" s="23"/>
      <c r="G323" s="31"/>
      <c r="H323" s="37"/>
      <c r="I323" s="7"/>
    </row>
    <row r="324" spans="1:9" s="10" customFormat="1" ht="12.75">
      <c r="A324" s="12"/>
      <c r="B324" s="7"/>
      <c r="C324" s="7"/>
      <c r="D324" s="7"/>
      <c r="E324" s="42"/>
      <c r="F324" s="23"/>
      <c r="G324" s="31"/>
      <c r="H324" s="37"/>
      <c r="I324" s="7"/>
    </row>
    <row r="325" spans="1:9" s="10" customFormat="1" ht="12.75">
      <c r="A325" s="7"/>
      <c r="B325" s="11"/>
      <c r="C325" s="7"/>
      <c r="D325" s="7"/>
      <c r="E325" s="42"/>
      <c r="F325" s="23"/>
      <c r="G325" s="31"/>
      <c r="H325" s="37"/>
      <c r="I325" s="7"/>
    </row>
    <row r="326" spans="1:9" s="10" customFormat="1" ht="12.75">
      <c r="A326" s="11"/>
      <c r="B326" s="7"/>
      <c r="C326" s="11"/>
      <c r="D326" s="7"/>
      <c r="E326" s="42"/>
      <c r="F326" s="23"/>
      <c r="G326" s="31"/>
      <c r="H326" s="37"/>
      <c r="I326" s="7"/>
    </row>
    <row r="327" spans="1:9" s="10" customFormat="1" ht="12.75">
      <c r="A327" s="8"/>
      <c r="B327" s="7"/>
      <c r="C327" s="8"/>
      <c r="D327" s="7"/>
      <c r="E327" s="42"/>
      <c r="F327" s="23"/>
      <c r="G327" s="31"/>
      <c r="H327" s="37"/>
      <c r="I327" s="7"/>
    </row>
    <row r="328" spans="1:9" s="10" customFormat="1" ht="12.75">
      <c r="A328" s="8"/>
      <c r="B328" s="7"/>
      <c r="C328" s="8"/>
      <c r="D328" s="7"/>
      <c r="E328" s="42"/>
      <c r="F328" s="23"/>
      <c r="G328" s="31"/>
      <c r="H328" s="37"/>
      <c r="I328" s="7"/>
    </row>
    <row r="329" spans="1:9" s="10" customFormat="1" ht="12.75">
      <c r="A329" s="8"/>
      <c r="B329" s="7"/>
      <c r="C329" s="8"/>
      <c r="D329" s="7"/>
      <c r="E329" s="42"/>
      <c r="F329" s="23"/>
      <c r="G329" s="31"/>
      <c r="H329" s="37"/>
      <c r="I329" s="7"/>
    </row>
    <row r="330" spans="1:9" s="10" customFormat="1" ht="12.75">
      <c r="A330" s="8"/>
      <c r="B330" s="7"/>
      <c r="C330" s="9"/>
      <c r="D330" s="7"/>
      <c r="E330" s="42"/>
      <c r="F330" s="23"/>
      <c r="G330" s="31"/>
      <c r="H330" s="37"/>
      <c r="I330" s="7"/>
    </row>
    <row r="331" spans="1:9" s="10" customFormat="1" ht="12.75">
      <c r="A331" s="8"/>
      <c r="B331" s="7"/>
      <c r="C331" s="8"/>
      <c r="D331" s="7"/>
      <c r="E331" s="42"/>
      <c r="F331" s="23"/>
      <c r="G331" s="31"/>
      <c r="H331" s="37"/>
      <c r="I331" s="7"/>
    </row>
    <row r="332" spans="1:9" s="10" customFormat="1" ht="12.75">
      <c r="A332" s="8"/>
      <c r="B332" s="7"/>
      <c r="C332" s="8"/>
      <c r="D332" s="7"/>
      <c r="E332" s="42"/>
      <c r="F332" s="23"/>
      <c r="G332" s="31"/>
      <c r="H332" s="37"/>
      <c r="I332" s="7"/>
    </row>
    <row r="333" spans="1:9" s="10" customFormat="1" ht="12.75">
      <c r="A333" s="8"/>
      <c r="B333" s="7"/>
      <c r="C333" s="8"/>
      <c r="D333" s="7"/>
      <c r="E333" s="42"/>
      <c r="F333" s="23"/>
      <c r="G333" s="31"/>
      <c r="H333" s="37"/>
      <c r="I333" s="7"/>
    </row>
    <row r="334" spans="1:9" s="10" customFormat="1" ht="12.75">
      <c r="A334" s="8"/>
      <c r="B334" s="7"/>
      <c r="C334" s="8"/>
      <c r="D334" s="7"/>
      <c r="E334" s="42"/>
      <c r="F334" s="23"/>
      <c r="G334" s="31"/>
      <c r="H334" s="37"/>
      <c r="I334" s="7"/>
    </row>
    <row r="335" spans="1:9" s="10" customFormat="1" ht="12.75">
      <c r="A335" s="8"/>
      <c r="B335" s="7"/>
      <c r="C335" s="8"/>
      <c r="D335" s="7"/>
      <c r="E335" s="42"/>
      <c r="F335" s="23"/>
      <c r="G335" s="31"/>
      <c r="H335" s="37"/>
      <c r="I335" s="7"/>
    </row>
    <row r="336" spans="1:9" s="10" customFormat="1" ht="12.75">
      <c r="A336" s="8"/>
      <c r="B336" s="7"/>
      <c r="C336" s="9"/>
      <c r="D336" s="7"/>
      <c r="E336" s="42"/>
      <c r="F336" s="23"/>
      <c r="G336" s="31"/>
      <c r="H336" s="37"/>
      <c r="I336" s="7"/>
    </row>
    <row r="337" spans="1:9" s="10" customFormat="1" ht="12.75">
      <c r="A337" s="7"/>
      <c r="B337" s="7"/>
      <c r="C337" s="7"/>
      <c r="D337" s="7"/>
      <c r="E337" s="42"/>
      <c r="F337" s="23"/>
      <c r="G337" s="31"/>
      <c r="H337" s="37"/>
      <c r="I337" s="7"/>
    </row>
    <row r="338" spans="1:9" s="10" customFormat="1" ht="12.75">
      <c r="A338" s="7"/>
      <c r="B338" s="7"/>
      <c r="C338" s="7"/>
      <c r="D338" s="7"/>
      <c r="E338" s="42"/>
      <c r="F338" s="23"/>
      <c r="G338" s="31"/>
      <c r="H338" s="37"/>
      <c r="I338" s="7"/>
    </row>
    <row r="339" spans="1:9" s="10" customFormat="1" ht="12.75">
      <c r="A339" s="13"/>
      <c r="B339" s="13"/>
      <c r="C339" s="13"/>
      <c r="D339" s="13"/>
      <c r="E339" s="43"/>
      <c r="F339" s="24"/>
      <c r="G339" s="32"/>
      <c r="H339" s="38"/>
      <c r="I339" s="13"/>
    </row>
    <row r="340" spans="1:9" s="10" customFormat="1" ht="12.75">
      <c r="A340" s="13"/>
      <c r="B340" s="13"/>
      <c r="C340" s="13"/>
      <c r="D340" s="13"/>
      <c r="E340" s="43"/>
      <c r="F340" s="24"/>
      <c r="G340" s="32"/>
      <c r="H340" s="38"/>
      <c r="I340" s="13"/>
    </row>
    <row r="341" spans="1:9" s="10" customFormat="1" ht="12.75">
      <c r="A341" s="13"/>
      <c r="B341" s="13"/>
      <c r="C341" s="13"/>
      <c r="D341" s="13"/>
      <c r="E341" s="43"/>
      <c r="F341" s="24"/>
      <c r="G341" s="32"/>
      <c r="H341" s="38"/>
      <c r="I341" s="13"/>
    </row>
    <row r="342" spans="1:9" s="10" customFormat="1" ht="12.75">
      <c r="A342" s="13"/>
      <c r="B342" s="13"/>
      <c r="C342" s="13"/>
      <c r="D342" s="13"/>
      <c r="E342" s="43"/>
      <c r="F342" s="24"/>
      <c r="G342" s="32"/>
      <c r="H342" s="38"/>
      <c r="I342" s="13"/>
    </row>
    <row r="343" spans="1:9" s="10" customFormat="1" ht="12.75">
      <c r="A343" s="13"/>
      <c r="B343" s="13"/>
      <c r="C343" s="13"/>
      <c r="D343" s="13"/>
      <c r="E343" s="43"/>
      <c r="F343" s="24"/>
      <c r="G343" s="32"/>
      <c r="H343" s="38"/>
      <c r="I343" s="13"/>
    </row>
    <row r="344" spans="1:9" s="10" customFormat="1" ht="12.75">
      <c r="A344" s="13"/>
      <c r="B344" s="13"/>
      <c r="C344" s="13"/>
      <c r="D344" s="13"/>
      <c r="E344" s="43"/>
      <c r="F344" s="24"/>
      <c r="G344" s="32"/>
      <c r="H344" s="38"/>
      <c r="I344" s="13"/>
    </row>
    <row r="345" spans="1:9" s="10" customFormat="1" ht="12.75">
      <c r="A345" s="13"/>
      <c r="B345" s="13"/>
      <c r="C345" s="13"/>
      <c r="D345" s="13"/>
      <c r="E345" s="43"/>
      <c r="F345" s="24"/>
      <c r="G345" s="32"/>
      <c r="H345" s="38"/>
      <c r="I345" s="13"/>
    </row>
    <row r="346" spans="1:9" s="10" customFormat="1" ht="12.75">
      <c r="A346" s="13"/>
      <c r="B346" s="13"/>
      <c r="C346" s="13"/>
      <c r="D346" s="13"/>
      <c r="E346" s="43"/>
      <c r="F346" s="24"/>
      <c r="G346" s="32"/>
      <c r="H346" s="38"/>
      <c r="I346" s="13"/>
    </row>
    <row r="347" spans="1:9" s="10" customFormat="1" ht="12.75">
      <c r="A347" s="13"/>
      <c r="B347" s="13"/>
      <c r="C347" s="13"/>
      <c r="D347" s="13"/>
      <c r="E347" s="43"/>
      <c r="F347" s="24"/>
      <c r="G347" s="32"/>
      <c r="H347" s="38"/>
      <c r="I347" s="13"/>
    </row>
    <row r="348" spans="1:9" s="10" customFormat="1" ht="12.75">
      <c r="A348" s="13"/>
      <c r="B348" s="13"/>
      <c r="C348" s="13"/>
      <c r="D348" s="13"/>
      <c r="E348" s="43"/>
      <c r="F348" s="24"/>
      <c r="G348" s="32"/>
      <c r="H348" s="38"/>
      <c r="I348" s="13"/>
    </row>
    <row r="349" spans="1:9" s="10" customFormat="1" ht="12.75">
      <c r="A349" s="13"/>
      <c r="B349" s="13"/>
      <c r="C349" s="13"/>
      <c r="D349" s="13"/>
      <c r="E349" s="43"/>
      <c r="F349" s="24"/>
      <c r="G349" s="32"/>
      <c r="H349" s="38"/>
      <c r="I349" s="13"/>
    </row>
    <row r="350" spans="1:9" s="10" customFormat="1" ht="12.75">
      <c r="A350" s="13"/>
      <c r="B350" s="13"/>
      <c r="C350" s="13"/>
      <c r="D350" s="13"/>
      <c r="E350" s="43"/>
      <c r="F350" s="24"/>
      <c r="G350" s="32"/>
      <c r="H350" s="38"/>
      <c r="I350" s="13"/>
    </row>
    <row r="351" spans="1:9" s="10" customFormat="1" ht="12.75">
      <c r="A351" s="13"/>
      <c r="B351" s="13"/>
      <c r="C351" s="13"/>
      <c r="D351" s="13"/>
      <c r="E351" s="43"/>
      <c r="F351" s="24"/>
      <c r="G351" s="32"/>
      <c r="H351" s="38"/>
      <c r="I351" s="13"/>
    </row>
    <row r="352" spans="1:9" s="10" customFormat="1" ht="12.75">
      <c r="A352" s="13"/>
      <c r="B352" s="13"/>
      <c r="C352" s="13"/>
      <c r="D352" s="13"/>
      <c r="E352" s="43"/>
      <c r="F352" s="24"/>
      <c r="G352" s="32"/>
      <c r="H352" s="38"/>
      <c r="I352" s="13"/>
    </row>
    <row r="353" spans="1:9" s="10" customFormat="1" ht="12.75">
      <c r="A353" s="13"/>
      <c r="B353" s="13"/>
      <c r="C353" s="13"/>
      <c r="D353" s="13"/>
      <c r="E353" s="43"/>
      <c r="F353" s="24"/>
      <c r="G353" s="32"/>
      <c r="H353" s="38"/>
      <c r="I353" s="13"/>
    </row>
    <row r="354" spans="1:9" s="10" customFormat="1" ht="12.75">
      <c r="A354" s="13"/>
      <c r="B354" s="13"/>
      <c r="C354" s="13"/>
      <c r="D354" s="13"/>
      <c r="E354" s="43"/>
      <c r="F354" s="24"/>
      <c r="G354" s="32"/>
      <c r="H354" s="38"/>
      <c r="I354" s="13"/>
    </row>
    <row r="355" spans="1:9" s="10" customFormat="1" ht="12.75">
      <c r="A355" s="13"/>
      <c r="B355" s="13"/>
      <c r="C355" s="13"/>
      <c r="D355" s="13"/>
      <c r="E355" s="43"/>
      <c r="F355" s="24"/>
      <c r="G355" s="32"/>
      <c r="H355" s="38"/>
      <c r="I355" s="13"/>
    </row>
    <row r="356" spans="1:9" s="10" customFormat="1" ht="12.75">
      <c r="A356" s="13"/>
      <c r="B356" s="13"/>
      <c r="C356" s="13"/>
      <c r="D356" s="13"/>
      <c r="E356" s="43"/>
      <c r="F356" s="24"/>
      <c r="G356" s="32"/>
      <c r="H356" s="38"/>
      <c r="I356" s="13"/>
    </row>
    <row r="357" spans="1:9" s="10" customFormat="1" ht="12.75">
      <c r="A357" s="13"/>
      <c r="B357" s="13"/>
      <c r="C357" s="13"/>
      <c r="D357" s="13"/>
      <c r="E357" s="43"/>
      <c r="F357" s="24"/>
      <c r="G357" s="32"/>
      <c r="H357" s="38"/>
      <c r="I357" s="13"/>
    </row>
    <row r="358" spans="1:9" s="10" customFormat="1" ht="12.75">
      <c r="A358" s="13"/>
      <c r="B358" s="13"/>
      <c r="C358" s="13"/>
      <c r="D358" s="13"/>
      <c r="E358" s="43"/>
      <c r="F358" s="24"/>
      <c r="G358" s="32"/>
      <c r="H358" s="38"/>
      <c r="I358" s="13"/>
    </row>
    <row r="359" spans="5:8" s="10" customFormat="1" ht="12.75">
      <c r="E359" s="44"/>
      <c r="F359" s="25"/>
      <c r="G359" s="33"/>
      <c r="H359" s="39"/>
    </row>
    <row r="360" spans="5:8" s="10" customFormat="1" ht="12.75">
      <c r="E360" s="44"/>
      <c r="F360" s="25"/>
      <c r="G360" s="33"/>
      <c r="H360" s="39"/>
    </row>
    <row r="361" spans="5:8" s="10" customFormat="1" ht="12.75">
      <c r="E361" s="44"/>
      <c r="F361" s="25"/>
      <c r="G361" s="33"/>
      <c r="H361" s="39"/>
    </row>
    <row r="362" spans="5:8" s="10" customFormat="1" ht="12.75">
      <c r="E362" s="44"/>
      <c r="F362" s="25"/>
      <c r="G362" s="33"/>
      <c r="H362" s="39"/>
    </row>
    <row r="363" spans="5:8" s="10" customFormat="1" ht="12.75">
      <c r="E363" s="44"/>
      <c r="F363" s="25"/>
      <c r="G363" s="33"/>
      <c r="H363" s="39"/>
    </row>
    <row r="364" spans="5:8" s="10" customFormat="1" ht="12.75">
      <c r="E364" s="44"/>
      <c r="F364" s="25"/>
      <c r="G364" s="33"/>
      <c r="H364" s="39"/>
    </row>
    <row r="365" spans="5:8" s="10" customFormat="1" ht="12.75">
      <c r="E365" s="44"/>
      <c r="F365" s="25"/>
      <c r="G365" s="33"/>
      <c r="H365" s="39"/>
    </row>
    <row r="366" spans="5:8" s="10" customFormat="1" ht="12.75">
      <c r="E366" s="44"/>
      <c r="F366" s="25"/>
      <c r="G366" s="33"/>
      <c r="H366" s="39"/>
    </row>
    <row r="367" spans="5:8" s="10" customFormat="1" ht="12.75">
      <c r="E367" s="44"/>
      <c r="F367" s="25"/>
      <c r="G367" s="33"/>
      <c r="H367" s="39"/>
    </row>
    <row r="368" spans="5:8" s="10" customFormat="1" ht="12.75">
      <c r="E368" s="44"/>
      <c r="F368" s="25"/>
      <c r="G368" s="33"/>
      <c r="H368" s="39"/>
    </row>
    <row r="369" spans="5:8" s="10" customFormat="1" ht="12.75">
      <c r="E369" s="44"/>
      <c r="F369" s="25"/>
      <c r="G369" s="33"/>
      <c r="H369" s="39"/>
    </row>
    <row r="370" spans="5:8" s="10" customFormat="1" ht="12.75">
      <c r="E370" s="44"/>
      <c r="F370" s="25"/>
      <c r="G370" s="33"/>
      <c r="H370" s="39"/>
    </row>
    <row r="371" spans="5:8" s="10" customFormat="1" ht="12.75">
      <c r="E371" s="44"/>
      <c r="F371" s="25"/>
      <c r="G371" s="33"/>
      <c r="H371" s="39"/>
    </row>
    <row r="372" spans="5:8" s="10" customFormat="1" ht="12.75">
      <c r="E372" s="44"/>
      <c r="F372" s="25"/>
      <c r="G372" s="33"/>
      <c r="H372" s="39"/>
    </row>
    <row r="373" spans="5:8" s="10" customFormat="1" ht="12.75">
      <c r="E373" s="44"/>
      <c r="F373" s="25"/>
      <c r="G373" s="33"/>
      <c r="H373" s="39"/>
    </row>
    <row r="374" spans="5:8" s="10" customFormat="1" ht="12.75">
      <c r="E374" s="44"/>
      <c r="F374" s="25"/>
      <c r="G374" s="33"/>
      <c r="H374" s="39"/>
    </row>
    <row r="375" spans="5:8" s="10" customFormat="1" ht="12.75">
      <c r="E375" s="44"/>
      <c r="F375" s="25"/>
      <c r="G375" s="33"/>
      <c r="H375" s="39"/>
    </row>
    <row r="376" spans="5:8" s="10" customFormat="1" ht="12.75">
      <c r="E376" s="44"/>
      <c r="F376" s="25"/>
      <c r="G376" s="33"/>
      <c r="H376" s="39"/>
    </row>
    <row r="377" spans="5:8" s="10" customFormat="1" ht="12.75">
      <c r="E377" s="44"/>
      <c r="F377" s="25"/>
      <c r="G377" s="33"/>
      <c r="H377" s="39"/>
    </row>
    <row r="378" spans="5:8" s="10" customFormat="1" ht="12.75">
      <c r="E378" s="44"/>
      <c r="F378" s="25"/>
      <c r="G378" s="33"/>
      <c r="H378" s="39"/>
    </row>
    <row r="379" spans="5:8" s="10" customFormat="1" ht="12.75">
      <c r="E379" s="44"/>
      <c r="F379" s="25"/>
      <c r="G379" s="33"/>
      <c r="H379" s="39"/>
    </row>
    <row r="380" spans="5:8" s="10" customFormat="1" ht="12.75">
      <c r="E380" s="44"/>
      <c r="F380" s="25"/>
      <c r="G380" s="33"/>
      <c r="H380" s="39"/>
    </row>
    <row r="381" spans="5:8" s="10" customFormat="1" ht="12.75">
      <c r="E381" s="44"/>
      <c r="F381" s="25"/>
      <c r="G381" s="33"/>
      <c r="H381" s="39"/>
    </row>
    <row r="382" spans="5:8" s="10" customFormat="1" ht="12.75">
      <c r="E382" s="44"/>
      <c r="F382" s="25"/>
      <c r="G382" s="33"/>
      <c r="H382" s="39"/>
    </row>
    <row r="383" spans="5:8" s="10" customFormat="1" ht="12.75">
      <c r="E383" s="44"/>
      <c r="F383" s="25"/>
      <c r="G383" s="33"/>
      <c r="H383" s="39"/>
    </row>
    <row r="384" spans="5:8" s="10" customFormat="1" ht="12.75">
      <c r="E384" s="44"/>
      <c r="F384" s="25"/>
      <c r="G384" s="33"/>
      <c r="H384" s="39"/>
    </row>
    <row r="385" spans="5:8" s="10" customFormat="1" ht="12.75">
      <c r="E385" s="44"/>
      <c r="F385" s="25"/>
      <c r="G385" s="33"/>
      <c r="H385" s="39"/>
    </row>
    <row r="386" spans="5:8" s="10" customFormat="1" ht="12.75">
      <c r="E386" s="44"/>
      <c r="F386" s="25"/>
      <c r="G386" s="33"/>
      <c r="H386" s="39"/>
    </row>
    <row r="387" spans="5:8" s="10" customFormat="1" ht="12.75">
      <c r="E387" s="44"/>
      <c r="F387" s="25"/>
      <c r="G387" s="33"/>
      <c r="H387" s="39"/>
    </row>
    <row r="388" spans="5:8" s="10" customFormat="1" ht="12.75">
      <c r="E388" s="44"/>
      <c r="F388" s="25"/>
      <c r="G388" s="33"/>
      <c r="H388" s="39"/>
    </row>
    <row r="389" spans="5:8" s="10" customFormat="1" ht="12.75">
      <c r="E389" s="44"/>
      <c r="F389" s="25"/>
      <c r="G389" s="33"/>
      <c r="H389" s="39"/>
    </row>
    <row r="390" spans="5:8" s="10" customFormat="1" ht="12.75">
      <c r="E390" s="44"/>
      <c r="F390" s="25"/>
      <c r="G390" s="33"/>
      <c r="H390" s="39"/>
    </row>
    <row r="391" spans="5:8" s="10" customFormat="1" ht="12.75">
      <c r="E391" s="44"/>
      <c r="F391" s="25"/>
      <c r="G391" s="33"/>
      <c r="H391" s="39"/>
    </row>
    <row r="392" spans="5:8" s="10" customFormat="1" ht="12.75">
      <c r="E392" s="44"/>
      <c r="F392" s="25"/>
      <c r="G392" s="33"/>
      <c r="H392" s="39"/>
    </row>
    <row r="393" spans="5:8" s="10" customFormat="1" ht="12.75">
      <c r="E393" s="44"/>
      <c r="F393" s="25"/>
      <c r="G393" s="33"/>
      <c r="H393" s="39"/>
    </row>
    <row r="394" spans="5:8" s="10" customFormat="1" ht="12.75">
      <c r="E394" s="44"/>
      <c r="F394" s="25"/>
      <c r="G394" s="33"/>
      <c r="H394" s="39"/>
    </row>
    <row r="395" spans="5:8" s="10" customFormat="1" ht="12.75">
      <c r="E395" s="44"/>
      <c r="F395" s="25"/>
      <c r="G395" s="33"/>
      <c r="H395" s="39"/>
    </row>
    <row r="396" spans="5:8" s="10" customFormat="1" ht="12.75">
      <c r="E396" s="44"/>
      <c r="F396" s="25"/>
      <c r="G396" s="33"/>
      <c r="H396" s="39"/>
    </row>
    <row r="397" spans="5:8" s="10" customFormat="1" ht="12.75">
      <c r="E397" s="44"/>
      <c r="F397" s="25"/>
      <c r="G397" s="33"/>
      <c r="H397" s="39"/>
    </row>
    <row r="398" spans="5:8" s="10" customFormat="1" ht="12.75">
      <c r="E398" s="44"/>
      <c r="F398" s="25"/>
      <c r="G398" s="33"/>
      <c r="H398" s="39"/>
    </row>
    <row r="399" spans="5:8" s="10" customFormat="1" ht="12.75">
      <c r="E399" s="44"/>
      <c r="F399" s="25"/>
      <c r="G399" s="33"/>
      <c r="H399" s="39"/>
    </row>
    <row r="400" spans="5:8" s="10" customFormat="1" ht="12.75">
      <c r="E400" s="44"/>
      <c r="F400" s="25"/>
      <c r="G400" s="33"/>
      <c r="H400" s="39"/>
    </row>
    <row r="401" spans="5:8" s="10" customFormat="1" ht="12.75">
      <c r="E401" s="44"/>
      <c r="F401" s="25"/>
      <c r="G401" s="33"/>
      <c r="H401" s="39"/>
    </row>
    <row r="402" spans="5:8" s="10" customFormat="1" ht="12.75">
      <c r="E402" s="44"/>
      <c r="F402" s="25"/>
      <c r="G402" s="33"/>
      <c r="H402" s="39"/>
    </row>
    <row r="403" spans="5:8" s="10" customFormat="1" ht="12.75">
      <c r="E403" s="44"/>
      <c r="F403" s="25"/>
      <c r="G403" s="33"/>
      <c r="H403" s="39"/>
    </row>
    <row r="404" spans="5:8" s="10" customFormat="1" ht="12.75">
      <c r="E404" s="44"/>
      <c r="F404" s="25"/>
      <c r="G404" s="33"/>
      <c r="H404" s="39"/>
    </row>
    <row r="405" spans="5:8" s="10" customFormat="1" ht="12.75">
      <c r="E405" s="44"/>
      <c r="F405" s="25"/>
      <c r="G405" s="33"/>
      <c r="H405" s="39"/>
    </row>
    <row r="406" spans="5:8" s="10" customFormat="1" ht="12.75">
      <c r="E406" s="44"/>
      <c r="F406" s="25"/>
      <c r="G406" s="33"/>
      <c r="H406" s="39"/>
    </row>
    <row r="407" spans="5:8" s="10" customFormat="1" ht="12.75">
      <c r="E407" s="44"/>
      <c r="F407" s="25"/>
      <c r="G407" s="33"/>
      <c r="H407" s="39"/>
    </row>
    <row r="408" spans="5:8" s="10" customFormat="1" ht="12.75">
      <c r="E408" s="44"/>
      <c r="F408" s="25"/>
      <c r="G408" s="33"/>
      <c r="H408" s="39"/>
    </row>
    <row r="409" spans="5:8" s="10" customFormat="1" ht="12.75">
      <c r="E409" s="44"/>
      <c r="F409" s="25"/>
      <c r="G409" s="33"/>
      <c r="H409" s="39"/>
    </row>
    <row r="410" spans="5:8" s="10" customFormat="1" ht="12.75">
      <c r="E410" s="44"/>
      <c r="F410" s="25"/>
      <c r="G410" s="33"/>
      <c r="H410" s="39"/>
    </row>
    <row r="411" spans="5:8" s="10" customFormat="1" ht="12.75">
      <c r="E411" s="44"/>
      <c r="F411" s="25"/>
      <c r="G411" s="33"/>
      <c r="H411" s="39"/>
    </row>
    <row r="412" spans="5:8" s="10" customFormat="1" ht="12.75">
      <c r="E412" s="44"/>
      <c r="F412" s="25"/>
      <c r="G412" s="33"/>
      <c r="H412" s="39"/>
    </row>
    <row r="413" spans="5:8" s="10" customFormat="1" ht="12.75">
      <c r="E413" s="44"/>
      <c r="F413" s="25"/>
      <c r="G413" s="33"/>
      <c r="H413" s="39"/>
    </row>
    <row r="414" spans="5:8" s="10" customFormat="1" ht="12.75">
      <c r="E414" s="44"/>
      <c r="F414" s="25"/>
      <c r="G414" s="33"/>
      <c r="H414" s="39"/>
    </row>
    <row r="415" spans="5:8" s="10" customFormat="1" ht="12.75">
      <c r="E415" s="44"/>
      <c r="F415" s="25"/>
      <c r="G415" s="33"/>
      <c r="H415" s="39"/>
    </row>
    <row r="416" spans="5:8" s="10" customFormat="1" ht="12.75">
      <c r="E416" s="44"/>
      <c r="F416" s="25"/>
      <c r="G416" s="33"/>
      <c r="H416" s="39"/>
    </row>
    <row r="417" spans="5:8" s="10" customFormat="1" ht="12.75">
      <c r="E417" s="44"/>
      <c r="F417" s="25"/>
      <c r="G417" s="33"/>
      <c r="H417" s="39"/>
    </row>
    <row r="418" spans="5:8" s="10" customFormat="1" ht="12.75">
      <c r="E418" s="44"/>
      <c r="F418" s="25"/>
      <c r="G418" s="33"/>
      <c r="H418" s="39"/>
    </row>
    <row r="419" spans="5:8" s="10" customFormat="1" ht="12.75">
      <c r="E419" s="44"/>
      <c r="F419" s="25"/>
      <c r="G419" s="33"/>
      <c r="H419" s="39"/>
    </row>
    <row r="420" spans="5:8" s="10" customFormat="1" ht="12.75">
      <c r="E420" s="44"/>
      <c r="F420" s="25"/>
      <c r="G420" s="33"/>
      <c r="H420" s="39"/>
    </row>
    <row r="421" spans="5:8" s="10" customFormat="1" ht="12.75">
      <c r="E421" s="44"/>
      <c r="F421" s="25"/>
      <c r="G421" s="33"/>
      <c r="H421" s="39"/>
    </row>
    <row r="422" spans="5:8" s="10" customFormat="1" ht="12.75">
      <c r="E422" s="44"/>
      <c r="F422" s="25"/>
      <c r="G422" s="33"/>
      <c r="H422" s="39"/>
    </row>
    <row r="423" spans="5:8" s="10" customFormat="1" ht="12.75">
      <c r="E423" s="44"/>
      <c r="F423" s="25"/>
      <c r="G423" s="33"/>
      <c r="H423" s="39"/>
    </row>
    <row r="424" spans="5:8" s="10" customFormat="1" ht="12.75">
      <c r="E424" s="44"/>
      <c r="F424" s="25"/>
      <c r="G424" s="33"/>
      <c r="H424" s="39"/>
    </row>
    <row r="425" spans="5:8" s="10" customFormat="1" ht="12.75">
      <c r="E425" s="44"/>
      <c r="F425" s="25"/>
      <c r="G425" s="33"/>
      <c r="H425" s="39"/>
    </row>
    <row r="426" spans="5:8" s="10" customFormat="1" ht="12.75">
      <c r="E426" s="44"/>
      <c r="F426" s="25"/>
      <c r="G426" s="33"/>
      <c r="H426" s="39"/>
    </row>
    <row r="427" spans="5:8" s="10" customFormat="1" ht="12.75">
      <c r="E427" s="44"/>
      <c r="F427" s="25"/>
      <c r="G427" s="33"/>
      <c r="H427" s="39"/>
    </row>
    <row r="428" spans="5:8" s="10" customFormat="1" ht="12.75">
      <c r="E428" s="44"/>
      <c r="F428" s="25"/>
      <c r="G428" s="33"/>
      <c r="H428" s="39"/>
    </row>
    <row r="429" spans="5:8" s="10" customFormat="1" ht="12.75">
      <c r="E429" s="44"/>
      <c r="F429" s="25"/>
      <c r="G429" s="33"/>
      <c r="H429" s="39"/>
    </row>
    <row r="430" spans="5:8" s="10" customFormat="1" ht="12.75">
      <c r="E430" s="44"/>
      <c r="F430" s="25"/>
      <c r="G430" s="33"/>
      <c r="H430" s="39"/>
    </row>
    <row r="431" spans="5:8" s="10" customFormat="1" ht="12.75">
      <c r="E431" s="44"/>
      <c r="F431" s="25"/>
      <c r="G431" s="33"/>
      <c r="H431" s="39"/>
    </row>
    <row r="432" spans="5:8" s="10" customFormat="1" ht="12.75">
      <c r="E432" s="44"/>
      <c r="F432" s="25"/>
      <c r="G432" s="33"/>
      <c r="H432" s="39"/>
    </row>
    <row r="433" spans="5:8" s="10" customFormat="1" ht="12.75">
      <c r="E433" s="44"/>
      <c r="F433" s="25"/>
      <c r="G433" s="33"/>
      <c r="H433" s="39"/>
    </row>
    <row r="434" spans="5:8" s="10" customFormat="1" ht="12.75">
      <c r="E434" s="44"/>
      <c r="F434" s="25"/>
      <c r="G434" s="33"/>
      <c r="H434" s="39"/>
    </row>
    <row r="435" spans="5:8" s="10" customFormat="1" ht="12.75">
      <c r="E435" s="44"/>
      <c r="F435" s="25"/>
      <c r="G435" s="33"/>
      <c r="H435" s="39"/>
    </row>
    <row r="436" spans="5:8" s="10" customFormat="1" ht="12.75">
      <c r="E436" s="44"/>
      <c r="F436" s="25"/>
      <c r="G436" s="33"/>
      <c r="H436" s="39"/>
    </row>
    <row r="437" spans="5:8" s="10" customFormat="1" ht="12.75">
      <c r="E437" s="44"/>
      <c r="F437" s="25"/>
      <c r="G437" s="33"/>
      <c r="H437" s="39"/>
    </row>
    <row r="438" spans="5:8" s="10" customFormat="1" ht="12.75">
      <c r="E438" s="44"/>
      <c r="F438" s="25"/>
      <c r="G438" s="33"/>
      <c r="H438" s="39"/>
    </row>
    <row r="439" spans="5:8" s="10" customFormat="1" ht="12.75">
      <c r="E439" s="44"/>
      <c r="F439" s="25"/>
      <c r="G439" s="33"/>
      <c r="H439" s="39"/>
    </row>
    <row r="440" spans="5:8" s="10" customFormat="1" ht="12.75">
      <c r="E440" s="44"/>
      <c r="F440" s="25"/>
      <c r="G440" s="33"/>
      <c r="H440" s="39"/>
    </row>
    <row r="441" spans="5:8" s="10" customFormat="1" ht="12.75">
      <c r="E441" s="44"/>
      <c r="F441" s="25"/>
      <c r="G441" s="33"/>
      <c r="H441" s="39"/>
    </row>
    <row r="442" spans="5:8" s="10" customFormat="1" ht="12.75">
      <c r="E442" s="44"/>
      <c r="F442" s="25"/>
      <c r="G442" s="33"/>
      <c r="H442" s="39"/>
    </row>
    <row r="443" spans="5:8" s="10" customFormat="1" ht="12.75">
      <c r="E443" s="44"/>
      <c r="F443" s="25"/>
      <c r="G443" s="33"/>
      <c r="H443" s="39"/>
    </row>
    <row r="444" spans="5:8" s="10" customFormat="1" ht="12.75">
      <c r="E444" s="44"/>
      <c r="F444" s="25"/>
      <c r="G444" s="33"/>
      <c r="H444" s="39"/>
    </row>
    <row r="445" spans="5:8" s="10" customFormat="1" ht="12.75">
      <c r="E445" s="44"/>
      <c r="F445" s="25"/>
      <c r="G445" s="33"/>
      <c r="H445" s="39"/>
    </row>
    <row r="446" spans="5:8" s="10" customFormat="1" ht="12.75">
      <c r="E446" s="44"/>
      <c r="F446" s="25"/>
      <c r="G446" s="33"/>
      <c r="H446" s="39"/>
    </row>
    <row r="447" spans="5:8" s="10" customFormat="1" ht="12.75">
      <c r="E447" s="44"/>
      <c r="F447" s="25"/>
      <c r="G447" s="33"/>
      <c r="H447" s="39"/>
    </row>
    <row r="448" spans="5:8" s="10" customFormat="1" ht="12.75">
      <c r="E448" s="44"/>
      <c r="F448" s="25"/>
      <c r="G448" s="33"/>
      <c r="H448" s="39"/>
    </row>
    <row r="449" spans="5:8" s="10" customFormat="1" ht="12.75">
      <c r="E449" s="44"/>
      <c r="F449" s="25"/>
      <c r="G449" s="33"/>
      <c r="H449" s="39"/>
    </row>
    <row r="450" spans="5:8" s="10" customFormat="1" ht="12.75">
      <c r="E450" s="44"/>
      <c r="F450" s="25"/>
      <c r="G450" s="33"/>
      <c r="H450" s="39"/>
    </row>
    <row r="451" spans="5:8" s="10" customFormat="1" ht="12.75">
      <c r="E451" s="44"/>
      <c r="F451" s="25"/>
      <c r="G451" s="33"/>
      <c r="H451" s="39"/>
    </row>
    <row r="452" spans="5:8" s="10" customFormat="1" ht="12.75">
      <c r="E452" s="44"/>
      <c r="F452" s="25"/>
      <c r="G452" s="33"/>
      <c r="H452" s="39"/>
    </row>
    <row r="453" spans="5:8" s="10" customFormat="1" ht="12.75">
      <c r="E453" s="44"/>
      <c r="F453" s="25"/>
      <c r="G453" s="33"/>
      <c r="H453" s="39"/>
    </row>
    <row r="454" spans="5:8" s="10" customFormat="1" ht="12.75">
      <c r="E454" s="44"/>
      <c r="F454" s="25"/>
      <c r="G454" s="33"/>
      <c r="H454" s="39"/>
    </row>
    <row r="455" spans="5:8" s="10" customFormat="1" ht="12.75">
      <c r="E455" s="44"/>
      <c r="F455" s="25"/>
      <c r="G455" s="33"/>
      <c r="H455" s="39"/>
    </row>
    <row r="456" spans="5:8" s="10" customFormat="1" ht="12.75">
      <c r="E456" s="44"/>
      <c r="F456" s="25"/>
      <c r="G456" s="33"/>
      <c r="H456" s="39"/>
    </row>
    <row r="457" spans="5:8" s="10" customFormat="1" ht="12.75">
      <c r="E457" s="44"/>
      <c r="F457" s="25"/>
      <c r="G457" s="33"/>
      <c r="H457" s="39"/>
    </row>
    <row r="458" spans="5:8" s="10" customFormat="1" ht="12.75">
      <c r="E458" s="44"/>
      <c r="F458" s="25"/>
      <c r="G458" s="33"/>
      <c r="H458" s="39"/>
    </row>
    <row r="459" spans="5:8" s="10" customFormat="1" ht="12.75">
      <c r="E459" s="44"/>
      <c r="F459" s="25"/>
      <c r="G459" s="33"/>
      <c r="H459" s="39"/>
    </row>
    <row r="460" spans="5:8" s="10" customFormat="1" ht="12.75">
      <c r="E460" s="44"/>
      <c r="F460" s="25"/>
      <c r="G460" s="33"/>
      <c r="H460" s="39"/>
    </row>
    <row r="461" spans="5:8" s="10" customFormat="1" ht="12.75">
      <c r="E461" s="44"/>
      <c r="F461" s="25"/>
      <c r="G461" s="33"/>
      <c r="H461" s="39"/>
    </row>
    <row r="462" spans="5:8" s="10" customFormat="1" ht="12.75">
      <c r="E462" s="44"/>
      <c r="F462" s="25"/>
      <c r="G462" s="33"/>
      <c r="H462" s="39"/>
    </row>
    <row r="463" spans="5:8" s="10" customFormat="1" ht="12.75">
      <c r="E463" s="44"/>
      <c r="F463" s="25"/>
      <c r="G463" s="33"/>
      <c r="H463" s="39"/>
    </row>
    <row r="464" spans="5:8" s="10" customFormat="1" ht="12.75">
      <c r="E464" s="44"/>
      <c r="F464" s="25"/>
      <c r="G464" s="33"/>
      <c r="H464" s="39"/>
    </row>
    <row r="465" spans="5:8" s="10" customFormat="1" ht="12.75">
      <c r="E465" s="44"/>
      <c r="F465" s="25"/>
      <c r="G465" s="33"/>
      <c r="H465" s="39"/>
    </row>
    <row r="466" spans="5:8" s="10" customFormat="1" ht="12.75">
      <c r="E466" s="44"/>
      <c r="F466" s="25"/>
      <c r="G466" s="33"/>
      <c r="H466" s="39"/>
    </row>
    <row r="467" spans="5:8" s="10" customFormat="1" ht="12.75">
      <c r="E467" s="44"/>
      <c r="F467" s="25"/>
      <c r="G467" s="33"/>
      <c r="H467" s="39"/>
    </row>
    <row r="468" spans="5:8" s="10" customFormat="1" ht="12.75">
      <c r="E468" s="44"/>
      <c r="F468" s="25"/>
      <c r="G468" s="33"/>
      <c r="H468" s="39"/>
    </row>
    <row r="469" spans="5:8" s="10" customFormat="1" ht="12.75">
      <c r="E469" s="44"/>
      <c r="F469" s="25"/>
      <c r="G469" s="33"/>
      <c r="H469" s="39"/>
    </row>
    <row r="470" spans="5:8" s="10" customFormat="1" ht="12.75">
      <c r="E470" s="44"/>
      <c r="F470" s="25"/>
      <c r="G470" s="33"/>
      <c r="H470" s="39"/>
    </row>
    <row r="471" spans="5:8" s="10" customFormat="1" ht="12.75">
      <c r="E471" s="44"/>
      <c r="F471" s="25"/>
      <c r="G471" s="33"/>
      <c r="H471" s="39"/>
    </row>
    <row r="472" spans="5:8" s="10" customFormat="1" ht="12.75">
      <c r="E472" s="44"/>
      <c r="F472" s="25"/>
      <c r="G472" s="33"/>
      <c r="H472" s="39"/>
    </row>
    <row r="473" spans="5:8" s="10" customFormat="1" ht="12.75">
      <c r="E473" s="44"/>
      <c r="F473" s="25"/>
      <c r="G473" s="33"/>
      <c r="H473" s="39"/>
    </row>
    <row r="474" spans="5:8" s="10" customFormat="1" ht="12.75">
      <c r="E474" s="44"/>
      <c r="F474" s="25"/>
      <c r="G474" s="33"/>
      <c r="H474" s="39"/>
    </row>
    <row r="475" spans="5:8" s="10" customFormat="1" ht="12.75">
      <c r="E475" s="44"/>
      <c r="F475" s="25"/>
      <c r="G475" s="33"/>
      <c r="H475" s="39"/>
    </row>
    <row r="476" spans="5:8" s="10" customFormat="1" ht="12.75">
      <c r="E476" s="44"/>
      <c r="F476" s="25"/>
      <c r="G476" s="33"/>
      <c r="H476" s="39"/>
    </row>
    <row r="477" spans="5:8" s="10" customFormat="1" ht="12.75">
      <c r="E477" s="44"/>
      <c r="F477" s="25"/>
      <c r="G477" s="33"/>
      <c r="H477" s="39"/>
    </row>
    <row r="478" spans="5:8" s="10" customFormat="1" ht="12.75">
      <c r="E478" s="44"/>
      <c r="F478" s="25"/>
      <c r="G478" s="33"/>
      <c r="H478" s="39"/>
    </row>
    <row r="479" spans="5:8" s="10" customFormat="1" ht="12.75">
      <c r="E479" s="44"/>
      <c r="F479" s="25"/>
      <c r="G479" s="33"/>
      <c r="H479" s="39"/>
    </row>
    <row r="480" spans="5:8" s="10" customFormat="1" ht="12.75">
      <c r="E480" s="44"/>
      <c r="F480" s="25"/>
      <c r="G480" s="33"/>
      <c r="H480" s="39"/>
    </row>
    <row r="481" spans="5:8" s="10" customFormat="1" ht="12.75">
      <c r="E481" s="44"/>
      <c r="F481" s="25"/>
      <c r="G481" s="33"/>
      <c r="H481" s="39"/>
    </row>
    <row r="482" spans="5:8" s="10" customFormat="1" ht="12.75">
      <c r="E482" s="44"/>
      <c r="F482" s="25"/>
      <c r="G482" s="33"/>
      <c r="H482" s="39"/>
    </row>
    <row r="483" spans="5:8" s="10" customFormat="1" ht="12.75">
      <c r="E483" s="44"/>
      <c r="F483" s="25"/>
      <c r="G483" s="33"/>
      <c r="H483" s="39"/>
    </row>
    <row r="484" spans="5:8" s="10" customFormat="1" ht="12.75">
      <c r="E484" s="44"/>
      <c r="F484" s="25"/>
      <c r="G484" s="33"/>
      <c r="H484" s="39"/>
    </row>
    <row r="485" spans="5:8" s="10" customFormat="1" ht="12.75">
      <c r="E485" s="44"/>
      <c r="F485" s="25"/>
      <c r="G485" s="33"/>
      <c r="H485" s="39"/>
    </row>
    <row r="486" spans="5:8" s="10" customFormat="1" ht="12.75">
      <c r="E486" s="44"/>
      <c r="F486" s="25"/>
      <c r="G486" s="33"/>
      <c r="H486" s="39"/>
    </row>
    <row r="487" spans="5:8" s="10" customFormat="1" ht="12.75">
      <c r="E487" s="44"/>
      <c r="F487" s="25"/>
      <c r="G487" s="33"/>
      <c r="H487" s="39"/>
    </row>
    <row r="488" spans="5:8" s="10" customFormat="1" ht="12.75">
      <c r="E488" s="44"/>
      <c r="F488" s="25"/>
      <c r="G488" s="33"/>
      <c r="H488" s="39"/>
    </row>
    <row r="489" spans="5:8" s="10" customFormat="1" ht="12.75">
      <c r="E489" s="44"/>
      <c r="F489" s="25"/>
      <c r="G489" s="33"/>
      <c r="H489" s="39"/>
    </row>
    <row r="490" spans="5:8" s="10" customFormat="1" ht="12.75">
      <c r="E490" s="44"/>
      <c r="F490" s="25"/>
      <c r="G490" s="33"/>
      <c r="H490" s="39"/>
    </row>
    <row r="491" spans="5:8" s="10" customFormat="1" ht="12.75">
      <c r="E491" s="44"/>
      <c r="F491" s="25"/>
      <c r="G491" s="33"/>
      <c r="H491" s="39"/>
    </row>
    <row r="492" spans="5:8" s="10" customFormat="1" ht="12.75">
      <c r="E492" s="44"/>
      <c r="F492" s="25"/>
      <c r="G492" s="33"/>
      <c r="H492" s="39"/>
    </row>
    <row r="493" spans="5:8" s="10" customFormat="1" ht="12.75">
      <c r="E493" s="44"/>
      <c r="F493" s="25"/>
      <c r="G493" s="33"/>
      <c r="H493" s="39"/>
    </row>
    <row r="494" spans="5:8" s="10" customFormat="1" ht="12.75">
      <c r="E494" s="44"/>
      <c r="F494" s="25"/>
      <c r="G494" s="33"/>
      <c r="H494" s="39"/>
    </row>
    <row r="495" spans="5:8" s="10" customFormat="1" ht="12.75">
      <c r="E495" s="44"/>
      <c r="F495" s="25"/>
      <c r="G495" s="33"/>
      <c r="H495" s="39"/>
    </row>
    <row r="496" spans="5:8" s="10" customFormat="1" ht="12.75">
      <c r="E496" s="44"/>
      <c r="F496" s="25"/>
      <c r="G496" s="33"/>
      <c r="H496" s="39"/>
    </row>
    <row r="497" spans="5:8" s="10" customFormat="1" ht="12.75">
      <c r="E497" s="44"/>
      <c r="F497" s="25"/>
      <c r="G497" s="33"/>
      <c r="H497" s="39"/>
    </row>
    <row r="498" spans="5:8" s="10" customFormat="1" ht="12.75">
      <c r="E498" s="44"/>
      <c r="F498" s="25"/>
      <c r="G498" s="33"/>
      <c r="H498" s="39"/>
    </row>
    <row r="499" spans="5:8" s="10" customFormat="1" ht="12.75">
      <c r="E499" s="44"/>
      <c r="F499" s="25"/>
      <c r="G499" s="33"/>
      <c r="H499" s="39"/>
    </row>
    <row r="500" spans="5:8" s="10" customFormat="1" ht="12.75">
      <c r="E500" s="44"/>
      <c r="F500" s="25"/>
      <c r="G500" s="33"/>
      <c r="H500" s="39"/>
    </row>
    <row r="501" spans="5:8" s="10" customFormat="1" ht="12.75">
      <c r="E501" s="44"/>
      <c r="F501" s="25"/>
      <c r="G501" s="33"/>
      <c r="H501" s="39"/>
    </row>
    <row r="502" spans="5:8" s="10" customFormat="1" ht="12.75">
      <c r="E502" s="44"/>
      <c r="F502" s="25"/>
      <c r="G502" s="33"/>
      <c r="H502" s="39"/>
    </row>
    <row r="503" spans="5:8" s="10" customFormat="1" ht="12.75">
      <c r="E503" s="44"/>
      <c r="F503" s="25"/>
      <c r="G503" s="33"/>
      <c r="H503" s="39"/>
    </row>
    <row r="504" spans="5:8" s="10" customFormat="1" ht="12.75">
      <c r="E504" s="44"/>
      <c r="F504" s="25"/>
      <c r="G504" s="33"/>
      <c r="H504" s="39"/>
    </row>
    <row r="505" spans="5:8" s="10" customFormat="1" ht="12.75">
      <c r="E505" s="44"/>
      <c r="F505" s="25"/>
      <c r="G505" s="33"/>
      <c r="H505" s="39"/>
    </row>
    <row r="506" spans="5:8" s="10" customFormat="1" ht="12.75">
      <c r="E506" s="44"/>
      <c r="F506" s="25"/>
      <c r="G506" s="33"/>
      <c r="H506" s="39"/>
    </row>
    <row r="507" spans="5:8" s="10" customFormat="1" ht="12.75">
      <c r="E507" s="44"/>
      <c r="F507" s="25"/>
      <c r="G507" s="33"/>
      <c r="H507" s="39"/>
    </row>
    <row r="508" spans="5:8" s="10" customFormat="1" ht="12.75">
      <c r="E508" s="44"/>
      <c r="F508" s="25"/>
      <c r="G508" s="33"/>
      <c r="H508" s="39"/>
    </row>
    <row r="509" spans="5:8" s="10" customFormat="1" ht="12.75">
      <c r="E509" s="44"/>
      <c r="F509" s="25"/>
      <c r="G509" s="33"/>
      <c r="H509" s="39"/>
    </row>
    <row r="510" spans="5:8" s="10" customFormat="1" ht="12.75">
      <c r="E510" s="44"/>
      <c r="F510" s="25"/>
      <c r="G510" s="33"/>
      <c r="H510" s="39"/>
    </row>
    <row r="511" spans="5:8" s="10" customFormat="1" ht="12.75">
      <c r="E511" s="44"/>
      <c r="F511" s="25"/>
      <c r="G511" s="33"/>
      <c r="H511" s="39"/>
    </row>
    <row r="512" spans="5:8" s="10" customFormat="1" ht="12.75">
      <c r="E512" s="44"/>
      <c r="F512" s="25"/>
      <c r="G512" s="33"/>
      <c r="H512" s="39"/>
    </row>
    <row r="513" spans="5:8" s="10" customFormat="1" ht="12.75">
      <c r="E513" s="44"/>
      <c r="F513" s="25"/>
      <c r="G513" s="33"/>
      <c r="H513" s="39"/>
    </row>
    <row r="514" spans="5:8" s="10" customFormat="1" ht="12.75">
      <c r="E514" s="44"/>
      <c r="F514" s="25"/>
      <c r="G514" s="33"/>
      <c r="H514" s="39"/>
    </row>
    <row r="515" spans="5:8" s="10" customFormat="1" ht="12.75">
      <c r="E515" s="44"/>
      <c r="F515" s="25"/>
      <c r="G515" s="33"/>
      <c r="H515" s="39"/>
    </row>
    <row r="516" spans="5:8" s="10" customFormat="1" ht="12.75">
      <c r="E516" s="44"/>
      <c r="F516" s="25"/>
      <c r="G516" s="33"/>
      <c r="H516" s="39"/>
    </row>
    <row r="517" spans="5:8" s="10" customFormat="1" ht="12.75">
      <c r="E517" s="44"/>
      <c r="F517" s="25"/>
      <c r="G517" s="33"/>
      <c r="H517" s="39"/>
    </row>
    <row r="518" spans="5:8" s="10" customFormat="1" ht="12.75">
      <c r="E518" s="44"/>
      <c r="F518" s="25"/>
      <c r="G518" s="33"/>
      <c r="H518" s="39"/>
    </row>
    <row r="519" spans="5:8" s="10" customFormat="1" ht="12.75">
      <c r="E519" s="44"/>
      <c r="F519" s="25"/>
      <c r="G519" s="33"/>
      <c r="H519" s="39"/>
    </row>
    <row r="520" spans="5:8" s="10" customFormat="1" ht="12.75">
      <c r="E520" s="44"/>
      <c r="F520" s="25"/>
      <c r="G520" s="33"/>
      <c r="H520" s="39"/>
    </row>
    <row r="521" spans="5:8" s="10" customFormat="1" ht="12.75">
      <c r="E521" s="44"/>
      <c r="F521" s="25"/>
      <c r="G521" s="33"/>
      <c r="H521" s="39"/>
    </row>
    <row r="522" spans="5:8" s="10" customFormat="1" ht="12.75">
      <c r="E522" s="44"/>
      <c r="F522" s="25"/>
      <c r="G522" s="33"/>
      <c r="H522" s="39"/>
    </row>
    <row r="523" spans="5:8" s="10" customFormat="1" ht="12.75">
      <c r="E523" s="44"/>
      <c r="F523" s="25"/>
      <c r="G523" s="33"/>
      <c r="H523" s="39"/>
    </row>
    <row r="524" spans="5:8" s="10" customFormat="1" ht="12.75">
      <c r="E524" s="44"/>
      <c r="F524" s="25"/>
      <c r="G524" s="33"/>
      <c r="H524" s="39"/>
    </row>
    <row r="525" spans="5:8" s="10" customFormat="1" ht="12.75">
      <c r="E525" s="44"/>
      <c r="F525" s="25"/>
      <c r="G525" s="33"/>
      <c r="H525" s="39"/>
    </row>
    <row r="526" spans="5:8" s="10" customFormat="1" ht="12.75">
      <c r="E526" s="44"/>
      <c r="F526" s="25"/>
      <c r="G526" s="33"/>
      <c r="H526" s="39"/>
    </row>
    <row r="527" spans="5:8" s="10" customFormat="1" ht="12.75">
      <c r="E527" s="44"/>
      <c r="F527" s="25"/>
      <c r="G527" s="33"/>
      <c r="H527" s="39"/>
    </row>
    <row r="528" spans="5:8" s="10" customFormat="1" ht="12.75">
      <c r="E528" s="44"/>
      <c r="F528" s="25"/>
      <c r="G528" s="33"/>
      <c r="H528" s="39"/>
    </row>
    <row r="529" spans="5:8" s="10" customFormat="1" ht="12.75">
      <c r="E529" s="44"/>
      <c r="F529" s="25"/>
      <c r="G529" s="33"/>
      <c r="H529" s="39"/>
    </row>
    <row r="530" spans="5:8" s="10" customFormat="1" ht="12.75">
      <c r="E530" s="44"/>
      <c r="F530" s="25"/>
      <c r="G530" s="33"/>
      <c r="H530" s="39"/>
    </row>
    <row r="531" spans="5:8" s="10" customFormat="1" ht="12.75">
      <c r="E531" s="44"/>
      <c r="F531" s="25"/>
      <c r="G531" s="33"/>
      <c r="H531" s="39"/>
    </row>
    <row r="532" spans="5:8" s="10" customFormat="1" ht="12.75">
      <c r="E532" s="44"/>
      <c r="F532" s="25"/>
      <c r="G532" s="33"/>
      <c r="H532" s="39"/>
    </row>
    <row r="533" spans="5:8" s="10" customFormat="1" ht="12.75">
      <c r="E533" s="44"/>
      <c r="F533" s="25"/>
      <c r="G533" s="33"/>
      <c r="H533" s="39"/>
    </row>
    <row r="534" spans="5:8" s="10" customFormat="1" ht="12.75">
      <c r="E534" s="44"/>
      <c r="F534" s="25"/>
      <c r="G534" s="33"/>
      <c r="H534" s="39"/>
    </row>
    <row r="535" spans="5:8" s="10" customFormat="1" ht="12.75">
      <c r="E535" s="44"/>
      <c r="F535" s="25"/>
      <c r="G535" s="33"/>
      <c r="H535" s="39"/>
    </row>
    <row r="536" spans="5:8" s="10" customFormat="1" ht="12.75">
      <c r="E536" s="44"/>
      <c r="F536" s="25"/>
      <c r="G536" s="33"/>
      <c r="H536" s="39"/>
    </row>
    <row r="537" spans="5:8" s="10" customFormat="1" ht="12.75">
      <c r="E537" s="44"/>
      <c r="F537" s="25"/>
      <c r="G537" s="33"/>
      <c r="H537" s="39"/>
    </row>
    <row r="538" spans="5:8" s="10" customFormat="1" ht="12.75">
      <c r="E538" s="44"/>
      <c r="F538" s="25"/>
      <c r="G538" s="33"/>
      <c r="H538" s="39"/>
    </row>
    <row r="539" spans="5:8" s="10" customFormat="1" ht="12.75">
      <c r="E539" s="44"/>
      <c r="F539" s="25"/>
      <c r="G539" s="33"/>
      <c r="H539" s="39"/>
    </row>
    <row r="540" spans="5:8" s="10" customFormat="1" ht="12.75">
      <c r="E540" s="44"/>
      <c r="F540" s="25"/>
      <c r="G540" s="33"/>
      <c r="H540" s="39"/>
    </row>
    <row r="541" spans="5:8" s="10" customFormat="1" ht="12.75">
      <c r="E541" s="44"/>
      <c r="F541" s="25"/>
      <c r="G541" s="33"/>
      <c r="H541" s="39"/>
    </row>
    <row r="542" spans="5:8" s="10" customFormat="1" ht="12.75">
      <c r="E542" s="44"/>
      <c r="F542" s="25"/>
      <c r="G542" s="33"/>
      <c r="H542" s="39"/>
    </row>
    <row r="543" spans="5:8" s="10" customFormat="1" ht="12.75">
      <c r="E543" s="44"/>
      <c r="F543" s="25"/>
      <c r="G543" s="33"/>
      <c r="H543" s="39"/>
    </row>
    <row r="544" spans="5:8" s="10" customFormat="1" ht="12.75">
      <c r="E544" s="44"/>
      <c r="F544" s="25"/>
      <c r="G544" s="33"/>
      <c r="H544" s="39"/>
    </row>
    <row r="545" spans="5:8" s="10" customFormat="1" ht="12.75">
      <c r="E545" s="44"/>
      <c r="F545" s="25"/>
      <c r="G545" s="33"/>
      <c r="H545" s="39"/>
    </row>
    <row r="546" spans="5:8" s="10" customFormat="1" ht="12.75">
      <c r="E546" s="44"/>
      <c r="F546" s="25"/>
      <c r="G546" s="33"/>
      <c r="H546" s="39"/>
    </row>
    <row r="547" spans="5:8" s="10" customFormat="1" ht="12.75">
      <c r="E547" s="44"/>
      <c r="F547" s="25"/>
      <c r="G547" s="33"/>
      <c r="H547" s="39"/>
    </row>
    <row r="548" spans="5:8" s="10" customFormat="1" ht="12.75">
      <c r="E548" s="44"/>
      <c r="F548" s="25"/>
      <c r="G548" s="33"/>
      <c r="H548" s="39"/>
    </row>
    <row r="549" spans="5:8" s="10" customFormat="1" ht="12.75">
      <c r="E549" s="44"/>
      <c r="F549" s="25"/>
      <c r="G549" s="33"/>
      <c r="H549" s="39"/>
    </row>
    <row r="550" spans="5:8" s="10" customFormat="1" ht="12.75">
      <c r="E550" s="44"/>
      <c r="F550" s="25"/>
      <c r="G550" s="33"/>
      <c r="H550" s="39"/>
    </row>
    <row r="551" spans="5:8" s="10" customFormat="1" ht="12.75">
      <c r="E551" s="44"/>
      <c r="F551" s="25"/>
      <c r="G551" s="33"/>
      <c r="H551" s="39"/>
    </row>
    <row r="552" spans="5:8" s="10" customFormat="1" ht="12.75">
      <c r="E552" s="44"/>
      <c r="F552" s="25"/>
      <c r="G552" s="33"/>
      <c r="H552" s="39"/>
    </row>
    <row r="553" spans="5:8" s="10" customFormat="1" ht="12.75">
      <c r="E553" s="44"/>
      <c r="F553" s="25"/>
      <c r="G553" s="33"/>
      <c r="H553" s="39"/>
    </row>
    <row r="554" spans="5:8" s="10" customFormat="1" ht="12.75">
      <c r="E554" s="44"/>
      <c r="F554" s="25"/>
      <c r="G554" s="33"/>
      <c r="H554" s="39"/>
    </row>
    <row r="555" spans="5:8" s="10" customFormat="1" ht="12.75">
      <c r="E555" s="44"/>
      <c r="F555" s="25"/>
      <c r="G555" s="33"/>
      <c r="H555" s="39"/>
    </row>
    <row r="556" spans="5:8" s="10" customFormat="1" ht="12.75">
      <c r="E556" s="44"/>
      <c r="F556" s="25"/>
      <c r="G556" s="33"/>
      <c r="H556" s="39"/>
    </row>
    <row r="557" spans="5:8" s="10" customFormat="1" ht="12.75">
      <c r="E557" s="44"/>
      <c r="F557" s="25"/>
      <c r="G557" s="33"/>
      <c r="H557" s="39"/>
    </row>
    <row r="558" spans="5:8" s="10" customFormat="1" ht="12.75">
      <c r="E558" s="44"/>
      <c r="F558" s="25"/>
      <c r="G558" s="33"/>
      <c r="H558" s="39"/>
    </row>
    <row r="559" spans="5:8" s="10" customFormat="1" ht="12.75">
      <c r="E559" s="44"/>
      <c r="F559" s="25"/>
      <c r="G559" s="33"/>
      <c r="H559" s="39"/>
    </row>
    <row r="560" spans="5:8" s="10" customFormat="1" ht="12.75">
      <c r="E560" s="44"/>
      <c r="F560" s="25"/>
      <c r="G560" s="33"/>
      <c r="H560" s="39"/>
    </row>
    <row r="561" spans="5:8" s="10" customFormat="1" ht="12.75">
      <c r="E561" s="44"/>
      <c r="F561" s="25"/>
      <c r="G561" s="33"/>
      <c r="H561" s="39"/>
    </row>
    <row r="562" spans="5:8" s="10" customFormat="1" ht="12.75">
      <c r="E562" s="44"/>
      <c r="F562" s="25"/>
      <c r="G562" s="33"/>
      <c r="H562" s="39"/>
    </row>
    <row r="563" spans="5:8" s="10" customFormat="1" ht="12.75">
      <c r="E563" s="44"/>
      <c r="F563" s="25"/>
      <c r="G563" s="33"/>
      <c r="H563" s="39"/>
    </row>
    <row r="564" spans="5:8" s="10" customFormat="1" ht="12.75">
      <c r="E564" s="44"/>
      <c r="F564" s="25"/>
      <c r="G564" s="33"/>
      <c r="H564" s="39"/>
    </row>
    <row r="565" spans="5:8" s="10" customFormat="1" ht="12.75">
      <c r="E565" s="44"/>
      <c r="F565" s="25"/>
      <c r="G565" s="33"/>
      <c r="H565" s="39"/>
    </row>
    <row r="566" spans="5:8" s="10" customFormat="1" ht="12.75">
      <c r="E566" s="44"/>
      <c r="F566" s="25"/>
      <c r="G566" s="33"/>
      <c r="H566" s="39"/>
    </row>
    <row r="567" spans="5:8" s="10" customFormat="1" ht="12.75">
      <c r="E567" s="44"/>
      <c r="F567" s="25"/>
      <c r="G567" s="33"/>
      <c r="H567" s="39"/>
    </row>
    <row r="568" spans="1:9" s="10" customFormat="1" ht="12.75">
      <c r="A568" s="4"/>
      <c r="B568" s="4"/>
      <c r="C568" s="4"/>
      <c r="D568" s="4"/>
      <c r="E568" s="41"/>
      <c r="F568" s="19"/>
      <c r="G568" s="26"/>
      <c r="H568" s="34"/>
      <c r="I568" s="4"/>
    </row>
    <row r="569" spans="1:9" s="10" customFormat="1" ht="12.75">
      <c r="A569" s="4"/>
      <c r="B569" s="4"/>
      <c r="C569" s="4"/>
      <c r="D569" s="4"/>
      <c r="E569" s="41"/>
      <c r="F569" s="19"/>
      <c r="G569" s="26"/>
      <c r="H569" s="34"/>
      <c r="I569" s="4"/>
    </row>
    <row r="570" spans="1:9" s="10" customFormat="1" ht="12.75">
      <c r="A570" s="4"/>
      <c r="B570" s="4"/>
      <c r="C570" s="4"/>
      <c r="D570" s="4"/>
      <c r="E570" s="41"/>
      <c r="F570" s="19"/>
      <c r="G570" s="26"/>
      <c r="H570" s="34"/>
      <c r="I570" s="4"/>
    </row>
    <row r="571" spans="1:9" s="10" customFormat="1" ht="12.75">
      <c r="A571" s="4"/>
      <c r="B571" s="4"/>
      <c r="C571" s="4"/>
      <c r="D571" s="4"/>
      <c r="E571" s="41"/>
      <c r="F571" s="19"/>
      <c r="G571" s="26"/>
      <c r="H571" s="34"/>
      <c r="I571" s="4"/>
    </row>
    <row r="572" spans="1:9" s="10" customFormat="1" ht="12.75">
      <c r="A572" s="4"/>
      <c r="B572" s="4"/>
      <c r="C572" s="4"/>
      <c r="D572" s="4"/>
      <c r="E572" s="41"/>
      <c r="F572" s="19"/>
      <c r="G572" s="26"/>
      <c r="H572" s="34"/>
      <c r="I572" s="4"/>
    </row>
    <row r="573" spans="1:9" s="10" customFormat="1" ht="12.75">
      <c r="A573" s="4"/>
      <c r="B573" s="4"/>
      <c r="C573" s="4"/>
      <c r="D573" s="4"/>
      <c r="E573" s="41"/>
      <c r="F573" s="19"/>
      <c r="G573" s="26"/>
      <c r="H573" s="34"/>
      <c r="I573" s="4"/>
    </row>
    <row r="574" spans="1:9" s="10" customFormat="1" ht="12.75">
      <c r="A574" s="4"/>
      <c r="B574" s="4"/>
      <c r="C574" s="4"/>
      <c r="D574" s="4"/>
      <c r="E574" s="41"/>
      <c r="F574" s="19"/>
      <c r="G574" s="26"/>
      <c r="H574" s="34"/>
      <c r="I574" s="4"/>
    </row>
    <row r="575" spans="1:9" s="10" customFormat="1" ht="12.75">
      <c r="A575" s="4"/>
      <c r="B575" s="4"/>
      <c r="C575" s="4"/>
      <c r="D575" s="4"/>
      <c r="E575" s="41"/>
      <c r="F575" s="19"/>
      <c r="G575" s="26"/>
      <c r="H575" s="34"/>
      <c r="I575" s="4"/>
    </row>
    <row r="576" spans="1:9" s="10" customFormat="1" ht="12.75">
      <c r="A576" s="4"/>
      <c r="B576" s="4"/>
      <c r="C576" s="4"/>
      <c r="D576" s="4"/>
      <c r="E576" s="41"/>
      <c r="F576" s="19"/>
      <c r="G576" s="26"/>
      <c r="H576" s="34"/>
      <c r="I576" s="4"/>
    </row>
    <row r="577" spans="1:9" s="10" customFormat="1" ht="12.75">
      <c r="A577" s="4"/>
      <c r="B577" s="4"/>
      <c r="C577" s="4"/>
      <c r="D577" s="4"/>
      <c r="E577" s="41"/>
      <c r="F577" s="19"/>
      <c r="G577" s="26"/>
      <c r="H577" s="34"/>
      <c r="I577" s="4"/>
    </row>
    <row r="578" spans="1:9" s="10" customFormat="1" ht="12.75">
      <c r="A578" s="4"/>
      <c r="B578" s="4"/>
      <c r="C578" s="4"/>
      <c r="D578" s="4"/>
      <c r="E578" s="41"/>
      <c r="F578" s="19"/>
      <c r="G578" s="26"/>
      <c r="H578" s="34"/>
      <c r="I578" s="4"/>
    </row>
    <row r="579" spans="1:9" s="10" customFormat="1" ht="12.75">
      <c r="A579" s="4"/>
      <c r="B579" s="4"/>
      <c r="C579" s="4"/>
      <c r="D579" s="4"/>
      <c r="E579" s="41"/>
      <c r="F579" s="19"/>
      <c r="G579" s="26"/>
      <c r="H579" s="34"/>
      <c r="I579" s="4"/>
    </row>
    <row r="580" spans="1:9" s="10" customFormat="1" ht="12.75">
      <c r="A580" s="4"/>
      <c r="B580" s="4"/>
      <c r="C580" s="4"/>
      <c r="D580" s="4"/>
      <c r="E580" s="41"/>
      <c r="F580" s="19"/>
      <c r="G580" s="26"/>
      <c r="H580" s="34"/>
      <c r="I580" s="4"/>
    </row>
    <row r="581" spans="1:9" s="10" customFormat="1" ht="12.75">
      <c r="A581" s="4"/>
      <c r="B581" s="4"/>
      <c r="C581" s="4"/>
      <c r="D581" s="4"/>
      <c r="E581" s="41"/>
      <c r="F581" s="19"/>
      <c r="G581" s="26"/>
      <c r="H581" s="34"/>
      <c r="I581" s="4"/>
    </row>
    <row r="582" spans="1:9" s="10" customFormat="1" ht="12.75">
      <c r="A582" s="4"/>
      <c r="B582" s="4"/>
      <c r="C582" s="4"/>
      <c r="D582" s="4"/>
      <c r="E582" s="41"/>
      <c r="F582" s="19"/>
      <c r="G582" s="26"/>
      <c r="H582" s="34"/>
      <c r="I582" s="4"/>
    </row>
    <row r="583" spans="1:9" s="10" customFormat="1" ht="12.75">
      <c r="A583" s="4"/>
      <c r="B583" s="4"/>
      <c r="C583" s="4"/>
      <c r="D583" s="4"/>
      <c r="E583" s="41"/>
      <c r="F583" s="19"/>
      <c r="G583" s="26"/>
      <c r="H583" s="34"/>
      <c r="I583" s="4"/>
    </row>
    <row r="584" spans="1:9" s="10" customFormat="1" ht="12.75">
      <c r="A584" s="4"/>
      <c r="B584" s="4"/>
      <c r="C584" s="4"/>
      <c r="D584" s="4"/>
      <c r="E584" s="41"/>
      <c r="F584" s="19"/>
      <c r="G584" s="26"/>
      <c r="H584" s="34"/>
      <c r="I584" s="4"/>
    </row>
    <row r="585" spans="1:9" s="10" customFormat="1" ht="12.75">
      <c r="A585" s="4"/>
      <c r="B585" s="4"/>
      <c r="C585" s="4"/>
      <c r="D585" s="4"/>
      <c r="E585" s="41"/>
      <c r="F585" s="19"/>
      <c r="G585" s="26"/>
      <c r="H585" s="34"/>
      <c r="I585" s="4"/>
    </row>
    <row r="586" spans="1:9" s="10" customFormat="1" ht="12.75">
      <c r="A586" s="4"/>
      <c r="B586" s="4"/>
      <c r="C586" s="4"/>
      <c r="D586" s="4"/>
      <c r="E586" s="41"/>
      <c r="F586" s="19"/>
      <c r="G586" s="26"/>
      <c r="H586" s="34"/>
      <c r="I586" s="4"/>
    </row>
    <row r="587" spans="1:9" s="10" customFormat="1" ht="12.75">
      <c r="A587" s="4"/>
      <c r="B587" s="4"/>
      <c r="C587" s="4"/>
      <c r="D587" s="4"/>
      <c r="E587" s="41"/>
      <c r="F587" s="19"/>
      <c r="G587" s="26"/>
      <c r="H587" s="34"/>
      <c r="I587" s="4"/>
    </row>
    <row r="588" spans="1:9" s="10" customFormat="1" ht="12.75">
      <c r="A588" s="4"/>
      <c r="B588" s="4"/>
      <c r="C588" s="4"/>
      <c r="D588" s="4"/>
      <c r="E588" s="41"/>
      <c r="F588" s="19"/>
      <c r="G588" s="26"/>
      <c r="H588" s="34"/>
      <c r="I588" s="4"/>
    </row>
    <row r="589" spans="1:9" s="10" customFormat="1" ht="12.75">
      <c r="A589" s="4"/>
      <c r="B589" s="4"/>
      <c r="C589" s="4"/>
      <c r="D589" s="4"/>
      <c r="E589" s="41"/>
      <c r="F589" s="19"/>
      <c r="G589" s="26"/>
      <c r="H589" s="34"/>
      <c r="I589" s="4"/>
    </row>
    <row r="590" spans="1:9" s="10" customFormat="1" ht="12.75">
      <c r="A590" s="4"/>
      <c r="B590" s="4"/>
      <c r="C590" s="4"/>
      <c r="D590" s="4"/>
      <c r="E590" s="41"/>
      <c r="F590" s="19"/>
      <c r="G590" s="26"/>
      <c r="H590" s="34"/>
      <c r="I590" s="4"/>
    </row>
    <row r="591" spans="1:9" s="10" customFormat="1" ht="12.75">
      <c r="A591" s="4"/>
      <c r="B591" s="4"/>
      <c r="C591" s="4"/>
      <c r="D591" s="4"/>
      <c r="E591" s="41"/>
      <c r="F591" s="19"/>
      <c r="G591" s="26"/>
      <c r="H591" s="34"/>
      <c r="I591" s="4"/>
    </row>
    <row r="592" spans="1:9" s="10" customFormat="1" ht="12.75">
      <c r="A592" s="4"/>
      <c r="B592" s="4"/>
      <c r="C592" s="4"/>
      <c r="D592" s="4"/>
      <c r="E592" s="41"/>
      <c r="F592" s="19"/>
      <c r="G592" s="26"/>
      <c r="H592" s="34"/>
      <c r="I592" s="4"/>
    </row>
    <row r="593" spans="1:9" s="10" customFormat="1" ht="12.75">
      <c r="A593" s="4"/>
      <c r="B593" s="4"/>
      <c r="C593" s="4"/>
      <c r="D593" s="4"/>
      <c r="E593" s="41"/>
      <c r="F593" s="19"/>
      <c r="G593" s="26"/>
      <c r="H593" s="34"/>
      <c r="I593" s="4"/>
    </row>
    <row r="594" spans="1:9" s="10" customFormat="1" ht="12.75">
      <c r="A594" s="4"/>
      <c r="B594" s="4"/>
      <c r="C594" s="4"/>
      <c r="D594" s="4"/>
      <c r="E594" s="41"/>
      <c r="F594" s="19"/>
      <c r="G594" s="26"/>
      <c r="H594" s="34"/>
      <c r="I594" s="4"/>
    </row>
    <row r="595" spans="1:9" s="10" customFormat="1" ht="12.75">
      <c r="A595" s="4"/>
      <c r="B595" s="4"/>
      <c r="C595" s="4"/>
      <c r="D595" s="4"/>
      <c r="E595" s="41"/>
      <c r="F595" s="19"/>
      <c r="G595" s="26"/>
      <c r="H595" s="34"/>
      <c r="I595" s="4"/>
    </row>
    <row r="596" spans="1:9" s="10" customFormat="1" ht="12.75">
      <c r="A596" s="4"/>
      <c r="B596" s="4"/>
      <c r="C596" s="4"/>
      <c r="D596" s="4"/>
      <c r="E596" s="41"/>
      <c r="F596" s="19"/>
      <c r="G596" s="26"/>
      <c r="H596" s="34"/>
      <c r="I596" s="4"/>
    </row>
    <row r="597" spans="1:9" s="10" customFormat="1" ht="12.75">
      <c r="A597" s="4"/>
      <c r="B597" s="4"/>
      <c r="C597" s="4"/>
      <c r="D597" s="4"/>
      <c r="E597" s="41"/>
      <c r="F597" s="19"/>
      <c r="G597" s="26"/>
      <c r="H597" s="34"/>
      <c r="I597" s="4"/>
    </row>
    <row r="598" spans="1:9" s="10" customFormat="1" ht="12.75">
      <c r="A598" s="4"/>
      <c r="B598" s="4"/>
      <c r="C598" s="4"/>
      <c r="D598" s="4"/>
      <c r="E598" s="41"/>
      <c r="F598" s="19"/>
      <c r="G598" s="26"/>
      <c r="H598" s="34"/>
      <c r="I598" s="4"/>
    </row>
    <row r="599" spans="1:9" s="10" customFormat="1" ht="12.75">
      <c r="A599" s="4"/>
      <c r="B599" s="4"/>
      <c r="C599" s="4"/>
      <c r="D599" s="4"/>
      <c r="E599" s="41"/>
      <c r="F599" s="19"/>
      <c r="G599" s="26"/>
      <c r="H599" s="34"/>
      <c r="I599" s="4"/>
    </row>
    <row r="600" spans="1:9" s="10" customFormat="1" ht="12.75">
      <c r="A600" s="4"/>
      <c r="B600" s="4"/>
      <c r="C600" s="4"/>
      <c r="D600" s="4"/>
      <c r="E600" s="41"/>
      <c r="F600" s="19"/>
      <c r="G600" s="26"/>
      <c r="H600" s="34"/>
      <c r="I600" s="4"/>
    </row>
    <row r="601" spans="1:9" s="10" customFormat="1" ht="12.75">
      <c r="A601" s="4"/>
      <c r="B601" s="4"/>
      <c r="C601" s="4"/>
      <c r="D601" s="4"/>
      <c r="E601" s="41"/>
      <c r="F601" s="19"/>
      <c r="G601" s="26"/>
      <c r="H601" s="34"/>
      <c r="I601" s="4"/>
    </row>
    <row r="602" spans="1:9" s="10" customFormat="1" ht="12.75">
      <c r="A602" s="4"/>
      <c r="B602" s="4"/>
      <c r="C602" s="4"/>
      <c r="D602" s="4"/>
      <c r="E602" s="41"/>
      <c r="F602" s="19"/>
      <c r="G602" s="26"/>
      <c r="H602" s="34"/>
      <c r="I602" s="4"/>
    </row>
    <row r="603" spans="1:9" s="10" customFormat="1" ht="12.75">
      <c r="A603" s="4"/>
      <c r="B603" s="4"/>
      <c r="C603" s="4"/>
      <c r="D603" s="4"/>
      <c r="E603" s="41"/>
      <c r="F603" s="19"/>
      <c r="G603" s="26"/>
      <c r="H603" s="34"/>
      <c r="I603" s="4"/>
    </row>
    <row r="604" spans="1:9" s="10" customFormat="1" ht="12.75">
      <c r="A604" s="4"/>
      <c r="B604" s="4"/>
      <c r="C604" s="4"/>
      <c r="D604" s="4"/>
      <c r="E604" s="41"/>
      <c r="F604" s="19"/>
      <c r="G604" s="26"/>
      <c r="H604" s="34"/>
      <c r="I604" s="4"/>
    </row>
    <row r="605" spans="1:9" s="10" customFormat="1" ht="12.75">
      <c r="A605" s="4"/>
      <c r="B605" s="4"/>
      <c r="C605" s="4"/>
      <c r="D605" s="4"/>
      <c r="E605" s="41"/>
      <c r="F605" s="19"/>
      <c r="G605" s="26"/>
      <c r="H605" s="34"/>
      <c r="I605" s="4"/>
    </row>
    <row r="606" spans="1:9" s="10" customFormat="1" ht="12.75">
      <c r="A606" s="4"/>
      <c r="B606" s="4"/>
      <c r="C606" s="4"/>
      <c r="D606" s="4"/>
      <c r="E606" s="41"/>
      <c r="F606" s="19"/>
      <c r="G606" s="26"/>
      <c r="H606" s="34"/>
      <c r="I606" s="4"/>
    </row>
    <row r="607" spans="1:9" s="10" customFormat="1" ht="12.75">
      <c r="A607" s="4"/>
      <c r="B607" s="4"/>
      <c r="C607" s="4"/>
      <c r="D607" s="4"/>
      <c r="E607" s="41"/>
      <c r="F607" s="19"/>
      <c r="G607" s="26"/>
      <c r="H607" s="34"/>
      <c r="I607" s="4"/>
    </row>
    <row r="608" spans="1:9" s="10" customFormat="1" ht="12.75">
      <c r="A608" s="4"/>
      <c r="B608" s="4"/>
      <c r="C608" s="4"/>
      <c r="D608" s="4"/>
      <c r="E608" s="41"/>
      <c r="F608" s="19"/>
      <c r="G608" s="26"/>
      <c r="H608" s="34"/>
      <c r="I608" s="4"/>
    </row>
    <row r="609" spans="1:9" s="10" customFormat="1" ht="12.75">
      <c r="A609" s="4"/>
      <c r="B609" s="4"/>
      <c r="C609" s="4"/>
      <c r="D609" s="4"/>
      <c r="E609" s="41"/>
      <c r="F609" s="19"/>
      <c r="G609" s="26"/>
      <c r="H609" s="34"/>
      <c r="I609" s="4"/>
    </row>
    <row r="610" spans="1:9" s="10" customFormat="1" ht="12.75">
      <c r="A610" s="4"/>
      <c r="B610" s="4"/>
      <c r="C610" s="4"/>
      <c r="D610" s="4"/>
      <c r="E610" s="41"/>
      <c r="F610" s="19"/>
      <c r="G610" s="26"/>
      <c r="H610" s="34"/>
      <c r="I610" s="4"/>
    </row>
    <row r="611" spans="1:9" s="10" customFormat="1" ht="12.75">
      <c r="A611" s="4"/>
      <c r="B611" s="4"/>
      <c r="C611" s="4"/>
      <c r="D611" s="4"/>
      <c r="E611" s="41"/>
      <c r="F611" s="19"/>
      <c r="G611" s="26"/>
      <c r="H611" s="34"/>
      <c r="I611" s="4"/>
    </row>
    <row r="612" spans="1:9" s="10" customFormat="1" ht="12.75">
      <c r="A612" s="4"/>
      <c r="B612" s="4"/>
      <c r="C612" s="4"/>
      <c r="D612" s="4"/>
      <c r="E612" s="41"/>
      <c r="F612" s="19"/>
      <c r="G612" s="26"/>
      <c r="H612" s="34"/>
      <c r="I612" s="4"/>
    </row>
    <row r="613" spans="1:9" s="10" customFormat="1" ht="12.75">
      <c r="A613" s="4"/>
      <c r="B613" s="4"/>
      <c r="C613" s="4"/>
      <c r="D613" s="4"/>
      <c r="E613" s="41"/>
      <c r="F613" s="19"/>
      <c r="G613" s="26"/>
      <c r="H613" s="34"/>
      <c r="I613" s="4"/>
    </row>
  </sheetData>
  <sheetProtection/>
  <printOptions/>
  <pageMargins left="0.2362204724409449" right="0.2755905511811024" top="0.31496062992125984" bottom="0.35433070866141736" header="0.1968503937007874" footer="0.2362204724409449"/>
  <pageSetup fitToHeight="0" fitToWidth="1"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I770"/>
  <sheetViews>
    <sheetView zoomScalePageLayoutView="0" workbookViewId="0" topLeftCell="A1">
      <selection activeCell="H31" sqref="H31"/>
    </sheetView>
  </sheetViews>
  <sheetFormatPr defaultColWidth="9.33203125" defaultRowHeight="12.75"/>
  <cols>
    <col min="1" max="1" width="6.66015625" style="4" customWidth="1"/>
    <col min="2" max="2" width="27.5" style="4" customWidth="1"/>
    <col min="3" max="3" width="9.66015625" style="4" customWidth="1"/>
    <col min="4" max="4" width="2.66015625" style="4" customWidth="1"/>
    <col min="5" max="5" width="5.66015625" style="41" customWidth="1"/>
    <col min="6" max="6" width="19.66015625" style="19" customWidth="1"/>
    <col min="7" max="7" width="26.5" style="26" customWidth="1"/>
    <col min="8" max="8" width="9" style="34" customWidth="1"/>
    <col min="9" max="9" width="2.66015625" style="4" customWidth="1"/>
    <col min="10" max="16384" width="9.33203125" style="4" customWidth="1"/>
  </cols>
  <sheetData>
    <row r="1" spans="1:9" s="5" customFormat="1" ht="12.75">
      <c r="A1" s="1" t="s">
        <v>0</v>
      </c>
      <c r="B1" s="6"/>
      <c r="C1" s="6"/>
      <c r="D1" s="6"/>
      <c r="E1" s="3"/>
      <c r="F1" s="20"/>
      <c r="G1" s="27"/>
      <c r="H1" s="35"/>
      <c r="I1" s="6"/>
    </row>
    <row r="2" spans="1:9" s="5" customFormat="1" ht="12.75">
      <c r="A2" s="6"/>
      <c r="B2" s="6"/>
      <c r="C2" s="6"/>
      <c r="D2" s="6"/>
      <c r="E2" s="3"/>
      <c r="F2" s="20"/>
      <c r="G2" s="27"/>
      <c r="H2" s="35"/>
      <c r="I2" s="6"/>
    </row>
    <row r="3" spans="1:9" s="5" customFormat="1" ht="12.75">
      <c r="A3" s="1" t="s">
        <v>1</v>
      </c>
      <c r="B3" s="6"/>
      <c r="C3" s="1"/>
      <c r="D3" s="6"/>
      <c r="E3" s="3"/>
      <c r="F3" s="20"/>
      <c r="G3" s="27"/>
      <c r="H3" s="35"/>
      <c r="I3" s="6"/>
    </row>
    <row r="4" spans="1:8" s="5" customFormat="1" ht="12.75">
      <c r="A4" s="1" t="s">
        <v>73</v>
      </c>
      <c r="E4" s="2"/>
      <c r="F4" s="21"/>
      <c r="G4" s="28"/>
      <c r="H4" s="36"/>
    </row>
    <row r="5" spans="1:9" s="5" customFormat="1" ht="12.75">
      <c r="A5" s="6"/>
      <c r="B5" s="6"/>
      <c r="C5" s="6"/>
      <c r="D5" s="6"/>
      <c r="E5" s="3"/>
      <c r="F5" s="20"/>
      <c r="G5" s="27"/>
      <c r="H5" s="35"/>
      <c r="I5" s="6"/>
    </row>
    <row r="6" spans="1:9" s="5" customFormat="1" ht="12.75">
      <c r="A6" s="1" t="s">
        <v>2</v>
      </c>
      <c r="B6" s="6"/>
      <c r="C6" s="6"/>
      <c r="D6" s="6"/>
      <c r="E6" s="3"/>
      <c r="F6" s="20"/>
      <c r="G6" s="27"/>
      <c r="H6" s="35"/>
      <c r="I6" s="6"/>
    </row>
    <row r="7" spans="1:9" s="5" customFormat="1" ht="12.75">
      <c r="A7" s="6"/>
      <c r="B7" s="6"/>
      <c r="C7" s="6"/>
      <c r="D7" s="6"/>
      <c r="E7" s="3"/>
      <c r="F7" s="20"/>
      <c r="G7" s="27"/>
      <c r="H7" s="35"/>
      <c r="I7" s="6"/>
    </row>
    <row r="8" spans="1:9" s="5" customFormat="1" ht="12.75">
      <c r="A8" s="1" t="s">
        <v>169</v>
      </c>
      <c r="B8" s="6"/>
      <c r="C8" s="6"/>
      <c r="D8" s="6"/>
      <c r="E8" s="3"/>
      <c r="F8" s="20"/>
      <c r="G8" s="27"/>
      <c r="H8" s="35"/>
      <c r="I8" s="6"/>
    </row>
    <row r="9" spans="1:9" s="65" customFormat="1" ht="25.5">
      <c r="A9" s="63"/>
      <c r="B9" s="63" t="s">
        <v>37</v>
      </c>
      <c r="C9" s="63"/>
      <c r="D9" s="63"/>
      <c r="E9" s="64"/>
      <c r="F9" s="66" t="s">
        <v>53</v>
      </c>
      <c r="G9" s="63"/>
      <c r="H9" s="63"/>
      <c r="I9" s="63"/>
    </row>
    <row r="10" spans="1:9" ht="12.75">
      <c r="A10" s="236"/>
      <c r="B10" s="209"/>
      <c r="C10" s="236" t="s">
        <v>4</v>
      </c>
      <c r="D10" s="209"/>
      <c r="E10" s="237"/>
      <c r="F10" s="18"/>
      <c r="G10" s="17"/>
      <c r="H10" s="238"/>
      <c r="I10" s="209"/>
    </row>
    <row r="11" spans="1:9" s="15" customFormat="1" ht="12.75">
      <c r="A11" s="48">
        <v>2</v>
      </c>
      <c r="B11" s="16" t="s">
        <v>5</v>
      </c>
      <c r="C11" s="48">
        <f>+A11*1.3</f>
        <v>2.6</v>
      </c>
      <c r="D11" s="29"/>
      <c r="E11" s="40">
        <v>3</v>
      </c>
      <c r="F11" s="73" t="s">
        <v>5</v>
      </c>
      <c r="G11" s="61" t="s">
        <v>170</v>
      </c>
      <c r="H11" s="67">
        <v>1.3</v>
      </c>
      <c r="I11" s="29"/>
    </row>
    <row r="12" spans="1:9" s="15" customFormat="1" ht="12.75">
      <c r="A12" s="48"/>
      <c r="B12" s="16"/>
      <c r="C12" s="48"/>
      <c r="D12" s="29"/>
      <c r="E12" s="40"/>
      <c r="F12" s="73"/>
      <c r="G12" s="61" t="s">
        <v>171</v>
      </c>
      <c r="H12" s="67">
        <v>1.3</v>
      </c>
      <c r="I12" s="29"/>
    </row>
    <row r="13" spans="1:9" s="15" customFormat="1" ht="12.75">
      <c r="A13" s="48"/>
      <c r="B13" s="16"/>
      <c r="C13" s="48"/>
      <c r="D13" s="29"/>
      <c r="E13" s="40"/>
      <c r="F13" s="73"/>
      <c r="G13" s="61" t="s">
        <v>172</v>
      </c>
      <c r="H13" s="67">
        <v>1.3</v>
      </c>
      <c r="I13" s="29"/>
    </row>
    <row r="14" spans="1:9" s="15" customFormat="1" ht="12.75">
      <c r="A14" s="48"/>
      <c r="B14" s="16"/>
      <c r="C14" s="48"/>
      <c r="D14" s="29"/>
      <c r="E14" s="40"/>
      <c r="F14" s="73"/>
      <c r="G14" s="61"/>
      <c r="H14" s="67"/>
      <c r="I14" s="29"/>
    </row>
    <row r="15" spans="1:9" s="15" customFormat="1" ht="12.75">
      <c r="A15" s="48"/>
      <c r="B15" s="16"/>
      <c r="C15" s="48"/>
      <c r="D15" s="29"/>
      <c r="E15" s="62">
        <v>2</v>
      </c>
      <c r="F15" s="73" t="s">
        <v>19</v>
      </c>
      <c r="G15" s="239" t="s">
        <v>173</v>
      </c>
      <c r="H15" s="67">
        <v>1.1</v>
      </c>
      <c r="I15" s="29"/>
    </row>
    <row r="16" spans="1:9" s="246" customFormat="1" ht="12.75">
      <c r="A16" s="240">
        <v>2</v>
      </c>
      <c r="B16" s="241" t="s">
        <v>19</v>
      </c>
      <c r="C16" s="242">
        <f>+A16*1.1</f>
        <v>2.2</v>
      </c>
      <c r="D16" s="243"/>
      <c r="E16" s="244"/>
      <c r="F16" s="73"/>
      <c r="G16" s="245" t="s">
        <v>174</v>
      </c>
      <c r="H16" s="152">
        <v>1.1</v>
      </c>
      <c r="I16" s="243"/>
    </row>
    <row r="17" spans="1:9" s="246" customFormat="1" ht="12.75">
      <c r="A17" s="240"/>
      <c r="B17" s="240"/>
      <c r="C17" s="240"/>
      <c r="D17" s="243"/>
      <c r="E17" s="244"/>
      <c r="F17" s="73"/>
      <c r="H17" s="247"/>
      <c r="I17" s="243"/>
    </row>
    <row r="18" spans="1:9" s="15" customFormat="1" ht="12.75">
      <c r="A18" s="48">
        <v>4</v>
      </c>
      <c r="B18" s="16" t="s">
        <v>11</v>
      </c>
      <c r="C18" s="50">
        <f>+A18*1</f>
        <v>4</v>
      </c>
      <c r="D18" s="29"/>
      <c r="E18" s="244"/>
      <c r="F18" s="73"/>
      <c r="G18" s="248"/>
      <c r="H18" s="67"/>
      <c r="I18" s="29"/>
    </row>
    <row r="19" spans="1:9" s="15" customFormat="1" ht="12.75">
      <c r="A19" s="48"/>
      <c r="B19" s="16" t="s">
        <v>54</v>
      </c>
      <c r="C19" s="48"/>
      <c r="D19" s="29"/>
      <c r="E19" s="40">
        <v>5</v>
      </c>
      <c r="F19" s="73" t="s">
        <v>11</v>
      </c>
      <c r="G19" s="61" t="s">
        <v>175</v>
      </c>
      <c r="H19" s="74">
        <v>1</v>
      </c>
      <c r="I19" s="29"/>
    </row>
    <row r="20" spans="1:9" s="15" customFormat="1" ht="12.75">
      <c r="A20" s="48"/>
      <c r="B20" s="16"/>
      <c r="C20" s="48"/>
      <c r="D20" s="29"/>
      <c r="E20" s="40"/>
      <c r="F20" s="73"/>
      <c r="G20" s="61" t="s">
        <v>176</v>
      </c>
      <c r="H20" s="74">
        <v>1</v>
      </c>
      <c r="I20" s="29"/>
    </row>
    <row r="21" spans="1:9" s="15" customFormat="1" ht="12.75">
      <c r="A21" s="48">
        <v>7</v>
      </c>
      <c r="B21" s="16" t="s">
        <v>177</v>
      </c>
      <c r="C21" s="48">
        <f>+A21*0.9</f>
        <v>6.3</v>
      </c>
      <c r="D21" s="29"/>
      <c r="E21" s="40"/>
      <c r="F21" s="73"/>
      <c r="G21" s="61" t="s">
        <v>178</v>
      </c>
      <c r="H21" s="74">
        <v>1</v>
      </c>
      <c r="I21" s="29"/>
    </row>
    <row r="22" spans="1:9" s="15" customFormat="1" ht="14.25" customHeight="1">
      <c r="A22" s="48"/>
      <c r="B22" s="16"/>
      <c r="C22" s="48"/>
      <c r="D22" s="29"/>
      <c r="E22" s="40"/>
      <c r="F22" s="73"/>
      <c r="G22" s="61" t="s">
        <v>179</v>
      </c>
      <c r="H22" s="74">
        <v>1</v>
      </c>
      <c r="I22" s="29"/>
    </row>
    <row r="23" spans="1:9" s="15" customFormat="1" ht="12.75">
      <c r="A23" s="48"/>
      <c r="B23" s="16"/>
      <c r="C23" s="48"/>
      <c r="D23" s="29"/>
      <c r="E23" s="40"/>
      <c r="F23" s="73"/>
      <c r="G23" s="61" t="s">
        <v>180</v>
      </c>
      <c r="H23" s="74">
        <v>1</v>
      </c>
      <c r="I23" s="29"/>
    </row>
    <row r="24" spans="1:9" s="15" customFormat="1" ht="12.75">
      <c r="A24" s="48"/>
      <c r="B24" s="16"/>
      <c r="C24" s="48"/>
      <c r="D24" s="29"/>
      <c r="E24" s="40">
        <v>5</v>
      </c>
      <c r="F24" s="73" t="s">
        <v>14</v>
      </c>
      <c r="H24" s="195"/>
      <c r="I24" s="29"/>
    </row>
    <row r="25" spans="1:9" s="15" customFormat="1" ht="12.75">
      <c r="A25" s="48"/>
      <c r="B25" s="16"/>
      <c r="C25" s="48"/>
      <c r="D25" s="29"/>
      <c r="E25" s="40"/>
      <c r="F25" s="73"/>
      <c r="G25" s="61" t="s">
        <v>181</v>
      </c>
      <c r="H25" s="74">
        <v>0.9</v>
      </c>
      <c r="I25" s="29"/>
    </row>
    <row r="26" spans="1:9" s="15" customFormat="1" ht="12.75">
      <c r="A26" s="48"/>
      <c r="B26" s="16"/>
      <c r="C26" s="48"/>
      <c r="D26" s="29"/>
      <c r="E26" s="40"/>
      <c r="F26" s="73"/>
      <c r="G26" s="61" t="s">
        <v>182</v>
      </c>
      <c r="H26" s="74">
        <v>0.9</v>
      </c>
      <c r="I26" s="29"/>
    </row>
    <row r="27" spans="1:9" s="15" customFormat="1" ht="12.75">
      <c r="A27" s="48"/>
      <c r="B27" s="73"/>
      <c r="C27" s="48"/>
      <c r="D27" s="29"/>
      <c r="E27" s="40"/>
      <c r="F27" s="73"/>
      <c r="G27" s="61" t="s">
        <v>183</v>
      </c>
      <c r="H27" s="74">
        <v>0.9</v>
      </c>
      <c r="I27" s="29"/>
    </row>
    <row r="28" spans="1:9" s="15" customFormat="1" ht="12.75">
      <c r="A28" s="48"/>
      <c r="B28" s="73"/>
      <c r="C28" s="48"/>
      <c r="D28" s="29"/>
      <c r="E28" s="40"/>
      <c r="F28" s="73"/>
      <c r="G28" s="61" t="s">
        <v>184</v>
      </c>
      <c r="H28" s="74">
        <v>0.9</v>
      </c>
      <c r="I28" s="29"/>
    </row>
    <row r="29" spans="1:9" s="15" customFormat="1" ht="12.75">
      <c r="A29" s="48"/>
      <c r="B29" s="16"/>
      <c r="C29" s="48"/>
      <c r="D29" s="29"/>
      <c r="E29" s="40"/>
      <c r="F29" s="73"/>
      <c r="G29" s="61" t="s">
        <v>185</v>
      </c>
      <c r="H29" s="67">
        <v>0.9</v>
      </c>
      <c r="I29" s="29"/>
    </row>
    <row r="30" spans="1:9" s="15" customFormat="1" ht="19.5" customHeight="1">
      <c r="A30" s="48"/>
      <c r="B30" s="102" t="s">
        <v>18</v>
      </c>
      <c r="C30" s="249">
        <v>0.1</v>
      </c>
      <c r="D30" s="29"/>
      <c r="E30" s="40"/>
      <c r="F30" s="45" t="s">
        <v>18</v>
      </c>
      <c r="G30" s="61"/>
      <c r="H30" s="193">
        <f>38365.8/523816</f>
        <v>0.07324289445148678</v>
      </c>
      <c r="I30" s="29"/>
    </row>
    <row r="31" spans="1:9" ht="12.75">
      <c r="A31" s="234">
        <f>SUM(A11:A30)</f>
        <v>15</v>
      </c>
      <c r="B31" s="106"/>
      <c r="C31" s="234">
        <f>SUM(C11:C30)</f>
        <v>15.200000000000001</v>
      </c>
      <c r="D31" s="106"/>
      <c r="E31" s="234">
        <f>SUM(E11:E30)</f>
        <v>15</v>
      </c>
      <c r="F31" s="110"/>
      <c r="G31" s="109"/>
      <c r="H31" s="250">
        <f>SUM(H11:H30)</f>
        <v>15.673242894451489</v>
      </c>
      <c r="I31" s="106"/>
    </row>
    <row r="32" spans="1:9" ht="12.75">
      <c r="A32" s="251"/>
      <c r="B32" s="252"/>
      <c r="C32" s="251"/>
      <c r="D32" s="252"/>
      <c r="E32" s="253"/>
      <c r="F32" s="22"/>
      <c r="G32" s="29"/>
      <c r="H32" s="254"/>
      <c r="I32" s="252"/>
    </row>
    <row r="33" spans="1:9" ht="12.75">
      <c r="A33" s="228"/>
      <c r="B33" s="209"/>
      <c r="C33" s="209"/>
      <c r="D33" s="209"/>
      <c r="E33" s="255"/>
      <c r="F33" s="22"/>
      <c r="G33" s="29"/>
      <c r="H33" s="254"/>
      <c r="I33" s="209"/>
    </row>
    <row r="34" spans="1:9" s="10" customFormat="1" ht="12.75">
      <c r="A34" s="12"/>
      <c r="B34" s="7"/>
      <c r="C34" s="7"/>
      <c r="D34" s="7"/>
      <c r="E34" s="42"/>
      <c r="F34" s="23"/>
      <c r="G34" s="31"/>
      <c r="H34" s="37"/>
      <c r="I34" s="7"/>
    </row>
    <row r="35" spans="1:9" s="10" customFormat="1" ht="12.75">
      <c r="A35" s="7"/>
      <c r="B35" s="7"/>
      <c r="C35" s="7"/>
      <c r="D35" s="7"/>
      <c r="E35" s="42"/>
      <c r="F35" s="23"/>
      <c r="G35" s="31"/>
      <c r="H35" s="37"/>
      <c r="I35" s="7"/>
    </row>
    <row r="36" spans="1:9" s="10" customFormat="1" ht="12.75">
      <c r="A36" s="12"/>
      <c r="B36" s="7"/>
      <c r="C36" s="7"/>
      <c r="D36" s="7"/>
      <c r="E36" s="42"/>
      <c r="F36" s="23"/>
      <c r="G36" s="31"/>
      <c r="H36" s="37"/>
      <c r="I36" s="7"/>
    </row>
    <row r="37" spans="1:9" s="10" customFormat="1" ht="12.75">
      <c r="A37" s="12"/>
      <c r="B37" s="7"/>
      <c r="C37" s="7"/>
      <c r="D37" s="7"/>
      <c r="E37" s="42"/>
      <c r="F37" s="23"/>
      <c r="G37" s="31"/>
      <c r="H37" s="37"/>
      <c r="I37" s="7"/>
    </row>
    <row r="38" spans="1:9" s="10" customFormat="1" ht="12.75">
      <c r="A38" s="7"/>
      <c r="B38" s="7"/>
      <c r="C38" s="7"/>
      <c r="D38" s="7"/>
      <c r="E38" s="42"/>
      <c r="F38" s="23"/>
      <c r="G38" s="31"/>
      <c r="H38" s="37"/>
      <c r="I38" s="7"/>
    </row>
    <row r="39" spans="1:9" s="10" customFormat="1" ht="12.75">
      <c r="A39" s="12"/>
      <c r="B39" s="7"/>
      <c r="C39" s="7"/>
      <c r="D39" s="7"/>
      <c r="E39" s="42"/>
      <c r="F39" s="23"/>
      <c r="G39" s="31"/>
      <c r="H39" s="37"/>
      <c r="I39" s="7"/>
    </row>
    <row r="40" spans="1:9" s="10" customFormat="1" ht="12.75">
      <c r="A40" s="12"/>
      <c r="B40" s="7"/>
      <c r="C40" s="7"/>
      <c r="D40" s="7"/>
      <c r="E40" s="42"/>
      <c r="F40" s="23"/>
      <c r="G40" s="31"/>
      <c r="H40" s="37"/>
      <c r="I40" s="7"/>
    </row>
    <row r="41" spans="1:9" s="10" customFormat="1" ht="12.75">
      <c r="A41" s="7"/>
      <c r="B41" s="11"/>
      <c r="C41" s="7"/>
      <c r="D41" s="7"/>
      <c r="E41" s="42"/>
      <c r="F41" s="23"/>
      <c r="G41" s="31"/>
      <c r="H41" s="37"/>
      <c r="I41" s="7"/>
    </row>
    <row r="42" spans="1:9" s="10" customFormat="1" ht="12.75">
      <c r="A42" s="11"/>
      <c r="B42" s="7"/>
      <c r="C42" s="11"/>
      <c r="D42" s="7"/>
      <c r="E42" s="42"/>
      <c r="F42" s="23"/>
      <c r="G42" s="31"/>
      <c r="H42" s="37"/>
      <c r="I42" s="7"/>
    </row>
    <row r="43" spans="1:9" s="10" customFormat="1" ht="12.75">
      <c r="A43" s="8"/>
      <c r="B43" s="7"/>
      <c r="C43" s="8"/>
      <c r="D43" s="7"/>
      <c r="E43" s="42"/>
      <c r="F43" s="23"/>
      <c r="G43" s="31"/>
      <c r="H43" s="37"/>
      <c r="I43" s="7"/>
    </row>
    <row r="44" spans="1:9" s="10" customFormat="1" ht="12.75">
      <c r="A44" s="8"/>
      <c r="B44" s="7"/>
      <c r="C44" s="8"/>
      <c r="D44" s="7"/>
      <c r="E44" s="42"/>
      <c r="F44" s="23"/>
      <c r="G44" s="31"/>
      <c r="H44" s="37"/>
      <c r="I44" s="7"/>
    </row>
    <row r="45" spans="1:9" s="10" customFormat="1" ht="12.75">
      <c r="A45" s="8"/>
      <c r="B45" s="7"/>
      <c r="C45" s="8"/>
      <c r="D45" s="7"/>
      <c r="E45" s="42"/>
      <c r="F45" s="23"/>
      <c r="G45" s="31"/>
      <c r="H45" s="37"/>
      <c r="I45" s="7"/>
    </row>
    <row r="46" spans="1:9" s="10" customFormat="1" ht="12.75">
      <c r="A46" s="8"/>
      <c r="B46" s="7"/>
      <c r="C46" s="8"/>
      <c r="D46" s="7"/>
      <c r="E46" s="42"/>
      <c r="F46" s="23"/>
      <c r="G46" s="31"/>
      <c r="H46" s="37"/>
      <c r="I46" s="7"/>
    </row>
    <row r="47" spans="1:9" s="10" customFormat="1" ht="12.75">
      <c r="A47" s="8"/>
      <c r="B47" s="7"/>
      <c r="C47" s="8"/>
      <c r="D47" s="7"/>
      <c r="E47" s="42"/>
      <c r="F47" s="23"/>
      <c r="G47" s="31"/>
      <c r="H47" s="37"/>
      <c r="I47" s="7"/>
    </row>
    <row r="48" spans="1:9" s="10" customFormat="1" ht="12.75">
      <c r="A48" s="8"/>
      <c r="B48" s="7"/>
      <c r="C48" s="8"/>
      <c r="D48" s="8"/>
      <c r="E48" s="42"/>
      <c r="F48" s="23"/>
      <c r="G48" s="31"/>
      <c r="H48" s="37"/>
      <c r="I48" s="8"/>
    </row>
    <row r="49" spans="1:9" s="10" customFormat="1" ht="12.75">
      <c r="A49" s="8"/>
      <c r="B49" s="7"/>
      <c r="C49" s="8"/>
      <c r="D49" s="7"/>
      <c r="E49" s="42"/>
      <c r="F49" s="23"/>
      <c r="G49" s="31"/>
      <c r="H49" s="37"/>
      <c r="I49" s="7"/>
    </row>
    <row r="50" spans="1:9" s="10" customFormat="1" ht="12.75">
      <c r="A50" s="8"/>
      <c r="B50" s="7"/>
      <c r="C50" s="8"/>
      <c r="D50" s="7"/>
      <c r="E50" s="42"/>
      <c r="F50" s="23"/>
      <c r="G50" s="31"/>
      <c r="H50" s="37"/>
      <c r="I50" s="7"/>
    </row>
    <row r="51" spans="1:9" s="10" customFormat="1" ht="12.75">
      <c r="A51" s="8"/>
      <c r="B51" s="7"/>
      <c r="C51" s="8"/>
      <c r="D51" s="7"/>
      <c r="E51" s="42"/>
      <c r="F51" s="23"/>
      <c r="G51" s="31"/>
      <c r="H51" s="37"/>
      <c r="I51" s="7"/>
    </row>
    <row r="52" spans="1:9" s="10" customFormat="1" ht="12.75">
      <c r="A52" s="8"/>
      <c r="B52" s="7"/>
      <c r="C52" s="9"/>
      <c r="D52" s="7"/>
      <c r="E52" s="42"/>
      <c r="F52" s="23"/>
      <c r="G52" s="31"/>
      <c r="H52" s="37"/>
      <c r="I52" s="7"/>
    </row>
    <row r="53" spans="1:9" s="10" customFormat="1" ht="12.75">
      <c r="A53" s="8"/>
      <c r="B53" s="7"/>
      <c r="C53" s="9"/>
      <c r="D53" s="7"/>
      <c r="E53" s="42"/>
      <c r="F53" s="23"/>
      <c r="G53" s="31"/>
      <c r="H53" s="37"/>
      <c r="I53" s="7"/>
    </row>
    <row r="54" spans="1:9" s="10" customFormat="1" ht="12.75">
      <c r="A54" s="8"/>
      <c r="B54" s="7"/>
      <c r="C54" s="8"/>
      <c r="D54" s="7"/>
      <c r="E54" s="42"/>
      <c r="F54" s="23"/>
      <c r="G54" s="31"/>
      <c r="H54" s="37"/>
      <c r="I54" s="7"/>
    </row>
    <row r="55" spans="1:9" s="10" customFormat="1" ht="12.75">
      <c r="A55" s="8"/>
      <c r="B55" s="7"/>
      <c r="C55" s="8"/>
      <c r="D55" s="7"/>
      <c r="E55" s="42"/>
      <c r="F55" s="23"/>
      <c r="G55" s="31"/>
      <c r="H55" s="37"/>
      <c r="I55" s="7"/>
    </row>
    <row r="56" spans="1:9" s="10" customFormat="1" ht="12.75">
      <c r="A56" s="8"/>
      <c r="B56" s="7"/>
      <c r="C56" s="8"/>
      <c r="D56" s="7"/>
      <c r="E56" s="42"/>
      <c r="F56" s="23"/>
      <c r="G56" s="31"/>
      <c r="H56" s="37"/>
      <c r="I56" s="7"/>
    </row>
    <row r="57" spans="1:9" s="10" customFormat="1" ht="12.75">
      <c r="A57" s="8"/>
      <c r="B57" s="7"/>
      <c r="C57" s="8"/>
      <c r="D57" s="7"/>
      <c r="E57" s="42"/>
      <c r="F57" s="23"/>
      <c r="G57" s="31"/>
      <c r="H57" s="37"/>
      <c r="I57" s="7"/>
    </row>
    <row r="58" spans="1:9" s="10" customFormat="1" ht="12.75">
      <c r="A58" s="8"/>
      <c r="B58" s="7"/>
      <c r="C58" s="9"/>
      <c r="D58" s="7"/>
      <c r="E58" s="42"/>
      <c r="F58" s="23"/>
      <c r="G58" s="31"/>
      <c r="H58" s="37"/>
      <c r="I58" s="7"/>
    </row>
    <row r="59" spans="1:9" s="10" customFormat="1" ht="12.75">
      <c r="A59" s="8"/>
      <c r="B59" s="7"/>
      <c r="C59" s="8"/>
      <c r="D59" s="7"/>
      <c r="E59" s="42"/>
      <c r="F59" s="23"/>
      <c r="G59" s="31"/>
      <c r="H59" s="37"/>
      <c r="I59" s="7"/>
    </row>
    <row r="60" spans="1:9" s="10" customFormat="1" ht="12.75">
      <c r="A60" s="8"/>
      <c r="B60" s="7"/>
      <c r="C60" s="8"/>
      <c r="D60" s="7"/>
      <c r="E60" s="42"/>
      <c r="F60" s="23"/>
      <c r="G60" s="31"/>
      <c r="H60" s="37"/>
      <c r="I60" s="7"/>
    </row>
    <row r="61" spans="1:9" s="10" customFormat="1" ht="12.75">
      <c r="A61" s="8"/>
      <c r="B61" s="7"/>
      <c r="C61" s="8"/>
      <c r="D61" s="7"/>
      <c r="E61" s="42"/>
      <c r="F61" s="23"/>
      <c r="G61" s="31"/>
      <c r="H61" s="37"/>
      <c r="I61" s="7"/>
    </row>
    <row r="62" spans="1:9" s="10" customFormat="1" ht="12.75">
      <c r="A62" s="8"/>
      <c r="B62" s="7"/>
      <c r="C62" s="8"/>
      <c r="D62" s="7"/>
      <c r="E62" s="42"/>
      <c r="F62" s="23"/>
      <c r="G62" s="31"/>
      <c r="H62" s="37"/>
      <c r="I62" s="7"/>
    </row>
    <row r="63" spans="1:9" s="10" customFormat="1" ht="12.75">
      <c r="A63" s="8"/>
      <c r="B63" s="7"/>
      <c r="C63" s="8"/>
      <c r="D63" s="7"/>
      <c r="E63" s="42"/>
      <c r="F63" s="23"/>
      <c r="G63" s="31"/>
      <c r="H63" s="37"/>
      <c r="I63" s="7"/>
    </row>
    <row r="64" spans="1:9" s="10" customFormat="1" ht="12.75">
      <c r="A64" s="8"/>
      <c r="B64" s="7"/>
      <c r="C64" s="8"/>
      <c r="D64" s="7"/>
      <c r="E64" s="42"/>
      <c r="F64" s="23"/>
      <c r="G64" s="31"/>
      <c r="H64" s="37"/>
      <c r="I64" s="7"/>
    </row>
    <row r="65" spans="1:9" s="10" customFormat="1" ht="12.75">
      <c r="A65" s="8"/>
      <c r="B65" s="7"/>
      <c r="C65" s="8"/>
      <c r="D65" s="7"/>
      <c r="E65" s="42"/>
      <c r="F65" s="23"/>
      <c r="G65" s="31"/>
      <c r="H65" s="37"/>
      <c r="I65" s="7"/>
    </row>
    <row r="66" spans="1:9" s="10" customFormat="1" ht="12.75">
      <c r="A66" s="8"/>
      <c r="B66" s="7"/>
      <c r="C66" s="8"/>
      <c r="D66" s="7"/>
      <c r="E66" s="42"/>
      <c r="F66" s="23"/>
      <c r="G66" s="31"/>
      <c r="H66" s="37"/>
      <c r="I66" s="7"/>
    </row>
    <row r="67" spans="1:9" s="10" customFormat="1" ht="12.75">
      <c r="A67" s="8"/>
      <c r="B67" s="7"/>
      <c r="C67" s="8"/>
      <c r="D67" s="7"/>
      <c r="E67" s="42"/>
      <c r="F67" s="23"/>
      <c r="G67" s="31"/>
      <c r="H67" s="37"/>
      <c r="I67" s="7"/>
    </row>
    <row r="68" spans="1:9" s="10" customFormat="1" ht="12.75">
      <c r="A68" s="8"/>
      <c r="B68" s="7"/>
      <c r="C68" s="9"/>
      <c r="D68" s="7"/>
      <c r="E68" s="42"/>
      <c r="F68" s="23"/>
      <c r="G68" s="31"/>
      <c r="H68" s="37"/>
      <c r="I68" s="7"/>
    </row>
    <row r="69" spans="1:9" s="10" customFormat="1" ht="12.75">
      <c r="A69" s="12"/>
      <c r="B69" s="7"/>
      <c r="C69" s="7"/>
      <c r="D69" s="7"/>
      <c r="E69" s="42"/>
      <c r="F69" s="23"/>
      <c r="G69" s="31"/>
      <c r="H69" s="37"/>
      <c r="I69" s="7"/>
    </row>
    <row r="70" spans="1:9" s="10" customFormat="1" ht="12.75">
      <c r="A70" s="7"/>
      <c r="B70" s="7"/>
      <c r="C70" s="7"/>
      <c r="D70" s="7"/>
      <c r="E70" s="42"/>
      <c r="F70" s="23"/>
      <c r="G70" s="31"/>
      <c r="H70" s="37"/>
      <c r="I70" s="7"/>
    </row>
    <row r="71" spans="1:9" s="10" customFormat="1" ht="12.75">
      <c r="A71" s="12"/>
      <c r="B71" s="7"/>
      <c r="C71" s="7"/>
      <c r="D71" s="7"/>
      <c r="E71" s="42"/>
      <c r="F71" s="23"/>
      <c r="G71" s="31"/>
      <c r="H71" s="37"/>
      <c r="I71" s="7"/>
    </row>
    <row r="72" spans="1:9" s="10" customFormat="1" ht="12.75">
      <c r="A72" s="7"/>
      <c r="B72" s="7"/>
      <c r="C72" s="7"/>
      <c r="D72" s="12"/>
      <c r="E72" s="256"/>
      <c r="F72" s="257"/>
      <c r="G72" s="258"/>
      <c r="H72" s="259"/>
      <c r="I72" s="12"/>
    </row>
    <row r="73" spans="1:9" s="10" customFormat="1" ht="12.75">
      <c r="A73" s="12"/>
      <c r="B73" s="7"/>
      <c r="C73" s="7"/>
      <c r="D73" s="7"/>
      <c r="E73" s="42"/>
      <c r="F73" s="23"/>
      <c r="G73" s="31"/>
      <c r="H73" s="37"/>
      <c r="I73" s="7"/>
    </row>
    <row r="74" spans="1:9" s="10" customFormat="1" ht="12.75">
      <c r="A74" s="12"/>
      <c r="B74" s="7"/>
      <c r="C74" s="7"/>
      <c r="D74" s="7"/>
      <c r="E74" s="42"/>
      <c r="F74" s="23"/>
      <c r="G74" s="31"/>
      <c r="H74" s="37"/>
      <c r="I74" s="7"/>
    </row>
    <row r="75" spans="1:9" s="10" customFormat="1" ht="12.75">
      <c r="A75" s="12"/>
      <c r="B75" s="7"/>
      <c r="C75" s="7"/>
      <c r="D75" s="7"/>
      <c r="E75" s="42"/>
      <c r="F75" s="23"/>
      <c r="G75" s="31"/>
      <c r="H75" s="37"/>
      <c r="I75" s="7"/>
    </row>
    <row r="76" spans="1:9" s="10" customFormat="1" ht="12.75">
      <c r="A76" s="12"/>
      <c r="B76" s="7"/>
      <c r="C76" s="7"/>
      <c r="D76" s="7"/>
      <c r="E76" s="42"/>
      <c r="F76" s="23"/>
      <c r="G76" s="31"/>
      <c r="H76" s="37"/>
      <c r="I76" s="7"/>
    </row>
    <row r="77" spans="1:9" s="10" customFormat="1" ht="12.75">
      <c r="A77" s="12"/>
      <c r="B77" s="7"/>
      <c r="C77" s="7"/>
      <c r="D77" s="7"/>
      <c r="E77" s="42"/>
      <c r="F77" s="23"/>
      <c r="G77" s="31"/>
      <c r="H77" s="37"/>
      <c r="I77" s="7"/>
    </row>
    <row r="78" spans="1:9" s="10" customFormat="1" ht="12.75">
      <c r="A78" s="7"/>
      <c r="B78" s="11"/>
      <c r="C78" s="7"/>
      <c r="D78" s="7"/>
      <c r="E78" s="42"/>
      <c r="F78" s="23"/>
      <c r="G78" s="31"/>
      <c r="H78" s="37"/>
      <c r="I78" s="7"/>
    </row>
    <row r="79" spans="1:9" s="10" customFormat="1" ht="12.75">
      <c r="A79" s="11"/>
      <c r="B79" s="7"/>
      <c r="C79" s="11"/>
      <c r="D79" s="7"/>
      <c r="E79" s="42"/>
      <c r="F79" s="23"/>
      <c r="G79" s="31"/>
      <c r="H79" s="37"/>
      <c r="I79" s="7"/>
    </row>
    <row r="80" spans="1:9" s="10" customFormat="1" ht="12.75">
      <c r="A80" s="8"/>
      <c r="B80" s="7"/>
      <c r="C80" s="8"/>
      <c r="D80" s="7"/>
      <c r="E80" s="42"/>
      <c r="F80" s="23"/>
      <c r="G80" s="31"/>
      <c r="H80" s="37"/>
      <c r="I80" s="7"/>
    </row>
    <row r="81" spans="1:9" s="10" customFormat="1" ht="12.75">
      <c r="A81" s="8"/>
      <c r="B81" s="7"/>
      <c r="C81" s="8"/>
      <c r="D81" s="7"/>
      <c r="E81" s="42"/>
      <c r="F81" s="23"/>
      <c r="G81" s="31"/>
      <c r="H81" s="37"/>
      <c r="I81" s="7"/>
    </row>
    <row r="82" spans="1:9" s="10" customFormat="1" ht="12.75">
      <c r="A82" s="8"/>
      <c r="B82" s="7"/>
      <c r="C82" s="8"/>
      <c r="D82" s="7"/>
      <c r="E82" s="42"/>
      <c r="F82" s="23"/>
      <c r="G82" s="31"/>
      <c r="H82" s="37"/>
      <c r="I82" s="7"/>
    </row>
    <row r="83" spans="1:9" s="10" customFormat="1" ht="12.75">
      <c r="A83" s="8"/>
      <c r="B83" s="7"/>
      <c r="C83" s="8"/>
      <c r="D83" s="7"/>
      <c r="E83" s="42"/>
      <c r="F83" s="23"/>
      <c r="G83" s="31"/>
      <c r="H83" s="37"/>
      <c r="I83" s="7"/>
    </row>
    <row r="84" spans="1:9" s="10" customFormat="1" ht="12.75">
      <c r="A84" s="8"/>
      <c r="B84" s="7"/>
      <c r="C84" s="8"/>
      <c r="D84" s="7"/>
      <c r="E84" s="42"/>
      <c r="F84" s="23"/>
      <c r="G84" s="31"/>
      <c r="H84" s="37"/>
      <c r="I84" s="7"/>
    </row>
    <row r="85" spans="1:9" s="10" customFormat="1" ht="12.75">
      <c r="A85" s="8"/>
      <c r="B85" s="7"/>
      <c r="C85" s="8"/>
      <c r="D85" s="7"/>
      <c r="E85" s="42"/>
      <c r="F85" s="23"/>
      <c r="G85" s="31"/>
      <c r="H85" s="37"/>
      <c r="I85" s="7"/>
    </row>
    <row r="86" spans="1:9" s="10" customFormat="1" ht="12.75">
      <c r="A86" s="8"/>
      <c r="B86" s="7"/>
      <c r="C86" s="8"/>
      <c r="D86" s="8"/>
      <c r="E86" s="42"/>
      <c r="F86" s="23"/>
      <c r="G86" s="31"/>
      <c r="H86" s="37"/>
      <c r="I86" s="8"/>
    </row>
    <row r="87" spans="1:9" s="10" customFormat="1" ht="12.75">
      <c r="A87" s="8"/>
      <c r="B87" s="7"/>
      <c r="C87" s="8"/>
      <c r="D87" s="7"/>
      <c r="E87" s="42"/>
      <c r="F87" s="23"/>
      <c r="G87" s="31"/>
      <c r="H87" s="37"/>
      <c r="I87" s="7"/>
    </row>
    <row r="88" spans="1:9" s="10" customFormat="1" ht="12.75">
      <c r="A88" s="8"/>
      <c r="B88" s="7"/>
      <c r="C88" s="8"/>
      <c r="D88" s="7"/>
      <c r="E88" s="42"/>
      <c r="F88" s="23"/>
      <c r="G88" s="31"/>
      <c r="H88" s="37"/>
      <c r="I88" s="7"/>
    </row>
    <row r="89" spans="1:9" s="10" customFormat="1" ht="12.75">
      <c r="A89" s="8"/>
      <c r="B89" s="7"/>
      <c r="C89" s="9"/>
      <c r="D89" s="7"/>
      <c r="E89" s="42"/>
      <c r="F89" s="23"/>
      <c r="G89" s="31"/>
      <c r="H89" s="37"/>
      <c r="I89" s="7"/>
    </row>
    <row r="90" spans="1:9" s="10" customFormat="1" ht="12.75">
      <c r="A90" s="8"/>
      <c r="B90" s="7"/>
      <c r="C90" s="8"/>
      <c r="D90" s="7"/>
      <c r="E90" s="42"/>
      <c r="F90" s="23"/>
      <c r="G90" s="31"/>
      <c r="H90" s="37"/>
      <c r="I90" s="7"/>
    </row>
    <row r="91" spans="1:9" s="10" customFormat="1" ht="12.75">
      <c r="A91" s="8"/>
      <c r="B91" s="7"/>
      <c r="C91" s="8"/>
      <c r="D91" s="7"/>
      <c r="E91" s="42"/>
      <c r="F91" s="23"/>
      <c r="G91" s="31"/>
      <c r="H91" s="37"/>
      <c r="I91" s="7"/>
    </row>
    <row r="92" spans="1:9" s="10" customFormat="1" ht="12.75">
      <c r="A92" s="8"/>
      <c r="B92" s="7"/>
      <c r="C92" s="9"/>
      <c r="D92" s="7"/>
      <c r="E92" s="42"/>
      <c r="F92" s="23"/>
      <c r="G92" s="31"/>
      <c r="H92" s="37"/>
      <c r="I92" s="7"/>
    </row>
    <row r="93" spans="1:9" s="10" customFormat="1" ht="12.75">
      <c r="A93" s="8"/>
      <c r="B93" s="7"/>
      <c r="C93" s="8"/>
      <c r="D93" s="7"/>
      <c r="E93" s="42"/>
      <c r="F93" s="23"/>
      <c r="G93" s="31"/>
      <c r="H93" s="37"/>
      <c r="I93" s="7"/>
    </row>
    <row r="94" spans="1:9" s="10" customFormat="1" ht="12.75">
      <c r="A94" s="8"/>
      <c r="B94" s="7"/>
      <c r="C94" s="9"/>
      <c r="D94" s="7"/>
      <c r="E94" s="42"/>
      <c r="F94" s="23"/>
      <c r="G94" s="31"/>
      <c r="H94" s="37"/>
      <c r="I94" s="7"/>
    </row>
    <row r="95" spans="1:9" s="10" customFormat="1" ht="12.75">
      <c r="A95" s="8"/>
      <c r="B95" s="7"/>
      <c r="C95" s="8"/>
      <c r="D95" s="7"/>
      <c r="E95" s="42"/>
      <c r="F95" s="23"/>
      <c r="G95" s="31"/>
      <c r="H95" s="37"/>
      <c r="I95" s="7"/>
    </row>
    <row r="96" spans="1:9" s="10" customFormat="1" ht="12.75">
      <c r="A96" s="8"/>
      <c r="B96" s="7"/>
      <c r="C96" s="8"/>
      <c r="D96" s="7"/>
      <c r="E96" s="42"/>
      <c r="F96" s="23"/>
      <c r="G96" s="31"/>
      <c r="H96" s="37"/>
      <c r="I96" s="7"/>
    </row>
    <row r="97" spans="1:9" s="10" customFormat="1" ht="12.75">
      <c r="A97" s="8"/>
      <c r="B97" s="7"/>
      <c r="C97" s="8"/>
      <c r="D97" s="7"/>
      <c r="E97" s="42"/>
      <c r="F97" s="23"/>
      <c r="G97" s="31"/>
      <c r="H97" s="37"/>
      <c r="I97" s="7"/>
    </row>
    <row r="98" spans="1:9" s="10" customFormat="1" ht="12.75">
      <c r="A98" s="8"/>
      <c r="B98" s="7"/>
      <c r="C98" s="8"/>
      <c r="D98" s="7"/>
      <c r="E98" s="42"/>
      <c r="F98" s="23"/>
      <c r="G98" s="31"/>
      <c r="H98" s="37"/>
      <c r="I98" s="7"/>
    </row>
    <row r="99" spans="1:9" s="10" customFormat="1" ht="12.75">
      <c r="A99" s="8"/>
      <c r="B99" s="7"/>
      <c r="C99" s="8"/>
      <c r="D99" s="7"/>
      <c r="E99" s="42"/>
      <c r="F99" s="23"/>
      <c r="G99" s="31"/>
      <c r="H99" s="37"/>
      <c r="I99" s="7"/>
    </row>
    <row r="100" spans="1:9" s="10" customFormat="1" ht="12.75">
      <c r="A100" s="8"/>
      <c r="B100" s="7"/>
      <c r="C100" s="8"/>
      <c r="D100" s="7"/>
      <c r="E100" s="42"/>
      <c r="F100" s="23"/>
      <c r="G100" s="31"/>
      <c r="H100" s="37"/>
      <c r="I100" s="7"/>
    </row>
    <row r="101" spans="1:9" s="10" customFormat="1" ht="12.75">
      <c r="A101" s="8"/>
      <c r="B101" s="7"/>
      <c r="C101" s="8"/>
      <c r="D101" s="7"/>
      <c r="E101" s="42"/>
      <c r="F101" s="23"/>
      <c r="G101" s="31"/>
      <c r="H101" s="37"/>
      <c r="I101" s="7"/>
    </row>
    <row r="102" spans="1:9" s="10" customFormat="1" ht="12.75">
      <c r="A102" s="8"/>
      <c r="B102" s="7"/>
      <c r="C102" s="8"/>
      <c r="D102" s="7"/>
      <c r="E102" s="42"/>
      <c r="F102" s="23"/>
      <c r="G102" s="31"/>
      <c r="H102" s="37"/>
      <c r="I102" s="7"/>
    </row>
    <row r="103" spans="1:9" s="10" customFormat="1" ht="12.75">
      <c r="A103" s="8"/>
      <c r="B103" s="7"/>
      <c r="C103" s="8"/>
      <c r="D103" s="7"/>
      <c r="E103" s="42"/>
      <c r="F103" s="23"/>
      <c r="G103" s="31"/>
      <c r="H103" s="37"/>
      <c r="I103" s="7"/>
    </row>
    <row r="104" spans="1:9" s="10" customFormat="1" ht="12.75">
      <c r="A104" s="8"/>
      <c r="B104" s="7"/>
      <c r="C104" s="9"/>
      <c r="D104" s="7"/>
      <c r="E104" s="42"/>
      <c r="F104" s="23"/>
      <c r="G104" s="31"/>
      <c r="H104" s="37"/>
      <c r="I104" s="7"/>
    </row>
    <row r="105" spans="1:9" s="10" customFormat="1" ht="12.75">
      <c r="A105" s="12"/>
      <c r="B105" s="7"/>
      <c r="C105" s="7"/>
      <c r="D105" s="7"/>
      <c r="E105" s="42"/>
      <c r="F105" s="23"/>
      <c r="G105" s="31"/>
      <c r="H105" s="37"/>
      <c r="I105" s="7"/>
    </row>
    <row r="106" spans="1:9" s="10" customFormat="1" ht="12.75">
      <c r="A106" s="7"/>
      <c r="B106" s="7"/>
      <c r="C106" s="7"/>
      <c r="D106" s="7"/>
      <c r="E106" s="42"/>
      <c r="F106" s="23"/>
      <c r="G106" s="31"/>
      <c r="H106" s="37"/>
      <c r="I106" s="7"/>
    </row>
    <row r="107" spans="1:9" s="10" customFormat="1" ht="12.75">
      <c r="A107" s="12"/>
      <c r="B107" s="7"/>
      <c r="C107" s="7"/>
      <c r="D107" s="7"/>
      <c r="E107" s="42"/>
      <c r="F107" s="23"/>
      <c r="G107" s="31"/>
      <c r="H107" s="37"/>
      <c r="I107" s="7"/>
    </row>
    <row r="108" spans="1:9" s="10" customFormat="1" ht="12.75">
      <c r="A108" s="7"/>
      <c r="B108" s="7"/>
      <c r="C108" s="7"/>
      <c r="D108" s="7"/>
      <c r="E108" s="42"/>
      <c r="F108" s="23"/>
      <c r="G108" s="31"/>
      <c r="H108" s="37"/>
      <c r="I108" s="7"/>
    </row>
    <row r="109" spans="1:9" s="10" customFormat="1" ht="12.75">
      <c r="A109" s="12"/>
      <c r="B109" s="7"/>
      <c r="C109" s="7"/>
      <c r="D109" s="7"/>
      <c r="E109" s="42"/>
      <c r="F109" s="23"/>
      <c r="G109" s="31"/>
      <c r="H109" s="37"/>
      <c r="I109" s="7"/>
    </row>
    <row r="110" spans="1:9" s="10" customFormat="1" ht="12.75">
      <c r="A110" s="12"/>
      <c r="B110" s="7"/>
      <c r="C110" s="7"/>
      <c r="D110" s="7"/>
      <c r="E110" s="42"/>
      <c r="F110" s="23"/>
      <c r="G110" s="31"/>
      <c r="H110" s="37"/>
      <c r="I110" s="7"/>
    </row>
    <row r="111" spans="1:9" s="10" customFormat="1" ht="12.75">
      <c r="A111" s="12"/>
      <c r="B111" s="7"/>
      <c r="C111" s="7"/>
      <c r="D111" s="7"/>
      <c r="E111" s="42"/>
      <c r="F111" s="23"/>
      <c r="G111" s="31"/>
      <c r="H111" s="37"/>
      <c r="I111" s="7"/>
    </row>
    <row r="112" spans="1:9" s="10" customFormat="1" ht="12.75">
      <c r="A112" s="12"/>
      <c r="B112" s="7"/>
      <c r="C112" s="7"/>
      <c r="D112" s="7"/>
      <c r="E112" s="42"/>
      <c r="F112" s="23"/>
      <c r="G112" s="31"/>
      <c r="H112" s="37"/>
      <c r="I112" s="7"/>
    </row>
    <row r="113" spans="1:9" s="10" customFormat="1" ht="12.75">
      <c r="A113" s="12"/>
      <c r="B113" s="7"/>
      <c r="C113" s="7"/>
      <c r="D113" s="7"/>
      <c r="E113" s="42"/>
      <c r="F113" s="23"/>
      <c r="G113" s="31"/>
      <c r="H113" s="37"/>
      <c r="I113" s="7"/>
    </row>
    <row r="114" spans="1:9" s="10" customFormat="1" ht="12.75">
      <c r="A114" s="7"/>
      <c r="B114" s="11"/>
      <c r="C114" s="7"/>
      <c r="D114" s="7"/>
      <c r="E114" s="42"/>
      <c r="F114" s="23"/>
      <c r="G114" s="31"/>
      <c r="H114" s="37"/>
      <c r="I114" s="7"/>
    </row>
    <row r="115" spans="1:9" s="10" customFormat="1" ht="12.75">
      <c r="A115" s="11"/>
      <c r="B115" s="7"/>
      <c r="C115" s="11"/>
      <c r="D115" s="7"/>
      <c r="E115" s="42"/>
      <c r="F115" s="23"/>
      <c r="G115" s="31"/>
      <c r="H115" s="37"/>
      <c r="I115" s="7"/>
    </row>
    <row r="116" spans="1:9" s="10" customFormat="1" ht="12.75">
      <c r="A116" s="8"/>
      <c r="B116" s="7"/>
      <c r="C116" s="8"/>
      <c r="D116" s="7"/>
      <c r="E116" s="42"/>
      <c r="F116" s="23"/>
      <c r="G116" s="31"/>
      <c r="H116" s="37"/>
      <c r="I116" s="7"/>
    </row>
    <row r="117" spans="1:9" s="10" customFormat="1" ht="12.75">
      <c r="A117" s="8"/>
      <c r="B117" s="7"/>
      <c r="C117" s="8"/>
      <c r="D117" s="7"/>
      <c r="E117" s="42"/>
      <c r="F117" s="23"/>
      <c r="G117" s="31"/>
      <c r="H117" s="37"/>
      <c r="I117" s="7"/>
    </row>
    <row r="118" spans="1:9" s="10" customFormat="1" ht="12.75">
      <c r="A118" s="8"/>
      <c r="B118" s="7"/>
      <c r="C118" s="8"/>
      <c r="D118" s="7"/>
      <c r="E118" s="42"/>
      <c r="F118" s="23"/>
      <c r="G118" s="31"/>
      <c r="H118" s="37"/>
      <c r="I118" s="7"/>
    </row>
    <row r="119" spans="1:9" s="10" customFormat="1" ht="12.75">
      <c r="A119" s="8"/>
      <c r="B119" s="7"/>
      <c r="C119" s="8"/>
      <c r="D119" s="7"/>
      <c r="E119" s="42"/>
      <c r="F119" s="23"/>
      <c r="G119" s="31"/>
      <c r="H119" s="37"/>
      <c r="I119" s="7"/>
    </row>
    <row r="120" spans="1:9" s="10" customFormat="1" ht="12.75">
      <c r="A120" s="8"/>
      <c r="B120" s="7"/>
      <c r="C120" s="8"/>
      <c r="D120" s="7"/>
      <c r="E120" s="42"/>
      <c r="F120" s="23"/>
      <c r="G120" s="31"/>
      <c r="H120" s="37"/>
      <c r="I120" s="7"/>
    </row>
    <row r="121" spans="1:9" s="10" customFormat="1" ht="12.75">
      <c r="A121" s="8"/>
      <c r="B121" s="7"/>
      <c r="C121" s="8"/>
      <c r="D121" s="7"/>
      <c r="E121" s="42"/>
      <c r="F121" s="23"/>
      <c r="G121" s="31"/>
      <c r="H121" s="37"/>
      <c r="I121" s="7"/>
    </row>
    <row r="122" spans="1:9" s="10" customFormat="1" ht="12.75">
      <c r="A122" s="8"/>
      <c r="B122" s="7"/>
      <c r="C122" s="8"/>
      <c r="D122" s="8"/>
      <c r="E122" s="42"/>
      <c r="F122" s="23"/>
      <c r="G122" s="31"/>
      <c r="H122" s="37"/>
      <c r="I122" s="8"/>
    </row>
    <row r="123" spans="1:9" s="10" customFormat="1" ht="12.75">
      <c r="A123" s="8"/>
      <c r="B123" s="7"/>
      <c r="C123" s="9"/>
      <c r="D123" s="7"/>
      <c r="E123" s="42"/>
      <c r="F123" s="23"/>
      <c r="G123" s="31"/>
      <c r="H123" s="37"/>
      <c r="I123" s="7"/>
    </row>
    <row r="124" spans="1:9" s="10" customFormat="1" ht="12.75">
      <c r="A124" s="8"/>
      <c r="B124" s="7"/>
      <c r="C124" s="8"/>
      <c r="D124" s="7"/>
      <c r="E124" s="42"/>
      <c r="F124" s="23"/>
      <c r="G124" s="31"/>
      <c r="H124" s="37"/>
      <c r="I124" s="7"/>
    </row>
    <row r="125" spans="1:9" s="10" customFormat="1" ht="12.75">
      <c r="A125" s="8"/>
      <c r="B125" s="7"/>
      <c r="C125" s="8"/>
      <c r="D125" s="7"/>
      <c r="E125" s="42"/>
      <c r="F125" s="23"/>
      <c r="G125" s="31"/>
      <c r="H125" s="37"/>
      <c r="I125" s="7"/>
    </row>
    <row r="126" spans="1:9" s="10" customFormat="1" ht="12.75">
      <c r="A126" s="8"/>
      <c r="B126" s="7"/>
      <c r="C126" s="9"/>
      <c r="D126" s="7"/>
      <c r="E126" s="42"/>
      <c r="F126" s="23"/>
      <c r="G126" s="31"/>
      <c r="H126" s="37"/>
      <c r="I126" s="7"/>
    </row>
    <row r="127" spans="1:9" s="10" customFormat="1" ht="12.75">
      <c r="A127" s="8"/>
      <c r="B127" s="7"/>
      <c r="C127" s="8"/>
      <c r="D127" s="7"/>
      <c r="E127" s="42"/>
      <c r="F127" s="23"/>
      <c r="G127" s="31"/>
      <c r="H127" s="37"/>
      <c r="I127" s="7"/>
    </row>
    <row r="128" spans="1:9" s="10" customFormat="1" ht="12.75">
      <c r="A128" s="8"/>
      <c r="B128" s="7"/>
      <c r="C128" s="9"/>
      <c r="D128" s="7"/>
      <c r="E128" s="42"/>
      <c r="F128" s="23"/>
      <c r="G128" s="31"/>
      <c r="H128" s="37"/>
      <c r="I128" s="7"/>
    </row>
    <row r="129" spans="1:9" s="10" customFormat="1" ht="12.75">
      <c r="A129" s="8"/>
      <c r="B129" s="7"/>
      <c r="C129" s="8"/>
      <c r="D129" s="7"/>
      <c r="E129" s="42"/>
      <c r="F129" s="23"/>
      <c r="G129" s="31"/>
      <c r="H129" s="37"/>
      <c r="I129" s="7"/>
    </row>
    <row r="130" spans="1:9" s="10" customFormat="1" ht="12.75">
      <c r="A130" s="8"/>
      <c r="B130" s="7"/>
      <c r="C130" s="8"/>
      <c r="D130" s="7"/>
      <c r="E130" s="42"/>
      <c r="F130" s="23"/>
      <c r="G130" s="31"/>
      <c r="H130" s="37"/>
      <c r="I130" s="7"/>
    </row>
    <row r="131" spans="1:9" s="10" customFormat="1" ht="12.75">
      <c r="A131" s="8"/>
      <c r="B131" s="7"/>
      <c r="C131" s="8"/>
      <c r="D131" s="7"/>
      <c r="E131" s="42"/>
      <c r="F131" s="23"/>
      <c r="G131" s="31"/>
      <c r="H131" s="37"/>
      <c r="I131" s="7"/>
    </row>
    <row r="132" spans="1:9" s="10" customFormat="1" ht="12.75">
      <c r="A132" s="8"/>
      <c r="B132" s="7"/>
      <c r="C132" s="8"/>
      <c r="D132" s="7"/>
      <c r="E132" s="42"/>
      <c r="F132" s="23"/>
      <c r="G132" s="31"/>
      <c r="H132" s="37"/>
      <c r="I132" s="7"/>
    </row>
    <row r="133" spans="1:9" s="10" customFormat="1" ht="12.75">
      <c r="A133" s="8"/>
      <c r="B133" s="7"/>
      <c r="C133" s="8"/>
      <c r="D133" s="7"/>
      <c r="E133" s="42"/>
      <c r="F133" s="23"/>
      <c r="G133" s="31"/>
      <c r="H133" s="37"/>
      <c r="I133" s="7"/>
    </row>
    <row r="134" spans="1:9" s="10" customFormat="1" ht="12.75">
      <c r="A134" s="8"/>
      <c r="B134" s="7"/>
      <c r="C134" s="8"/>
      <c r="D134" s="7"/>
      <c r="E134" s="42"/>
      <c r="F134" s="23"/>
      <c r="G134" s="31"/>
      <c r="H134" s="37"/>
      <c r="I134" s="7"/>
    </row>
    <row r="135" spans="1:9" s="10" customFormat="1" ht="12.75">
      <c r="A135" s="8"/>
      <c r="B135" s="7"/>
      <c r="C135" s="8"/>
      <c r="D135" s="7"/>
      <c r="E135" s="42"/>
      <c r="F135" s="23"/>
      <c r="G135" s="31"/>
      <c r="H135" s="37"/>
      <c r="I135" s="7"/>
    </row>
    <row r="136" spans="1:9" s="10" customFormat="1" ht="12.75">
      <c r="A136" s="8"/>
      <c r="B136" s="7"/>
      <c r="C136" s="8"/>
      <c r="D136" s="7"/>
      <c r="E136" s="42"/>
      <c r="F136" s="23"/>
      <c r="G136" s="31"/>
      <c r="H136" s="37"/>
      <c r="I136" s="7"/>
    </row>
    <row r="137" spans="1:9" s="10" customFormat="1" ht="12.75">
      <c r="A137" s="8"/>
      <c r="B137" s="7"/>
      <c r="C137" s="8"/>
      <c r="D137" s="7"/>
      <c r="E137" s="42"/>
      <c r="F137" s="23"/>
      <c r="G137" s="31"/>
      <c r="H137" s="37"/>
      <c r="I137" s="7"/>
    </row>
    <row r="138" spans="1:9" s="10" customFormat="1" ht="12.75">
      <c r="A138" s="8"/>
      <c r="B138" s="7"/>
      <c r="C138" s="8"/>
      <c r="D138" s="7"/>
      <c r="E138" s="42"/>
      <c r="F138" s="23"/>
      <c r="G138" s="31"/>
      <c r="H138" s="37"/>
      <c r="I138" s="7"/>
    </row>
    <row r="139" spans="1:9" s="10" customFormat="1" ht="12.75">
      <c r="A139" s="8"/>
      <c r="B139" s="7"/>
      <c r="C139" s="8"/>
      <c r="D139" s="7"/>
      <c r="E139" s="42"/>
      <c r="F139" s="23"/>
      <c r="G139" s="31"/>
      <c r="H139" s="37"/>
      <c r="I139" s="7"/>
    </row>
    <row r="140" spans="1:9" s="10" customFormat="1" ht="12.75">
      <c r="A140" s="8"/>
      <c r="B140" s="7"/>
      <c r="C140" s="9"/>
      <c r="D140" s="7"/>
      <c r="E140" s="42"/>
      <c r="F140" s="23"/>
      <c r="G140" s="31"/>
      <c r="H140" s="37"/>
      <c r="I140" s="7"/>
    </row>
    <row r="141" spans="1:9" s="10" customFormat="1" ht="12.75">
      <c r="A141" s="12"/>
      <c r="B141" s="7"/>
      <c r="C141" s="7"/>
      <c r="D141" s="7"/>
      <c r="E141" s="42"/>
      <c r="F141" s="23"/>
      <c r="G141" s="31"/>
      <c r="H141" s="37"/>
      <c r="I141" s="7"/>
    </row>
    <row r="142" spans="1:9" s="10" customFormat="1" ht="12.75">
      <c r="A142" s="7"/>
      <c r="B142" s="7"/>
      <c r="C142" s="7"/>
      <c r="D142" s="7"/>
      <c r="E142" s="42"/>
      <c r="F142" s="23"/>
      <c r="G142" s="31"/>
      <c r="H142" s="37"/>
      <c r="I142" s="7"/>
    </row>
    <row r="143" spans="1:9" s="10" customFormat="1" ht="12.75">
      <c r="A143" s="12"/>
      <c r="B143" s="7"/>
      <c r="C143" s="7"/>
      <c r="D143" s="7"/>
      <c r="E143" s="42"/>
      <c r="F143" s="23"/>
      <c r="G143" s="31"/>
      <c r="H143" s="37"/>
      <c r="I143" s="7"/>
    </row>
    <row r="144" spans="1:9" s="10" customFormat="1" ht="12.75">
      <c r="A144" s="7"/>
      <c r="B144" s="7"/>
      <c r="C144" s="7"/>
      <c r="D144" s="7"/>
      <c r="E144" s="42"/>
      <c r="F144" s="23"/>
      <c r="G144" s="31"/>
      <c r="H144" s="37"/>
      <c r="I144" s="7"/>
    </row>
    <row r="145" spans="1:9" s="10" customFormat="1" ht="12.75">
      <c r="A145" s="12"/>
      <c r="B145" s="7"/>
      <c r="C145" s="7"/>
      <c r="D145" s="7"/>
      <c r="E145" s="42"/>
      <c r="F145" s="23"/>
      <c r="G145" s="31"/>
      <c r="H145" s="37"/>
      <c r="I145" s="7"/>
    </row>
    <row r="146" spans="1:9" s="10" customFormat="1" ht="12.75">
      <c r="A146" s="12"/>
      <c r="B146" s="7"/>
      <c r="C146" s="7"/>
      <c r="D146" s="7"/>
      <c r="E146" s="42"/>
      <c r="F146" s="23"/>
      <c r="G146" s="31"/>
      <c r="H146" s="37"/>
      <c r="I146" s="7"/>
    </row>
    <row r="147" spans="1:9" s="10" customFormat="1" ht="12.75">
      <c r="A147" s="12"/>
      <c r="B147" s="7"/>
      <c r="C147" s="7"/>
      <c r="D147" s="7"/>
      <c r="E147" s="42"/>
      <c r="F147" s="23"/>
      <c r="G147" s="31"/>
      <c r="H147" s="37"/>
      <c r="I147" s="7"/>
    </row>
    <row r="148" spans="1:9" s="10" customFormat="1" ht="12.75">
      <c r="A148" s="12"/>
      <c r="B148" s="7"/>
      <c r="C148" s="7"/>
      <c r="D148" s="7"/>
      <c r="E148" s="42"/>
      <c r="F148" s="23"/>
      <c r="G148" s="31"/>
      <c r="H148" s="37"/>
      <c r="I148" s="7"/>
    </row>
    <row r="149" spans="1:9" s="10" customFormat="1" ht="12.75">
      <c r="A149" s="12"/>
      <c r="B149" s="7"/>
      <c r="C149" s="7"/>
      <c r="D149" s="7"/>
      <c r="E149" s="42"/>
      <c r="F149" s="23"/>
      <c r="G149" s="31"/>
      <c r="H149" s="37"/>
      <c r="I149" s="7"/>
    </row>
    <row r="150" spans="1:9" s="10" customFormat="1" ht="12.75">
      <c r="A150" s="7"/>
      <c r="B150" s="11"/>
      <c r="C150" s="7"/>
      <c r="D150" s="7"/>
      <c r="E150" s="42"/>
      <c r="F150" s="23"/>
      <c r="G150" s="31"/>
      <c r="H150" s="37"/>
      <c r="I150" s="7"/>
    </row>
    <row r="151" spans="1:9" s="10" customFormat="1" ht="12.75">
      <c r="A151" s="11"/>
      <c r="B151" s="7"/>
      <c r="C151" s="11"/>
      <c r="D151" s="7"/>
      <c r="E151" s="42"/>
      <c r="F151" s="23"/>
      <c r="G151" s="31"/>
      <c r="H151" s="37"/>
      <c r="I151" s="7"/>
    </row>
    <row r="152" spans="1:9" s="10" customFormat="1" ht="12.75">
      <c r="A152" s="8"/>
      <c r="B152" s="7"/>
      <c r="C152" s="8"/>
      <c r="D152" s="7"/>
      <c r="E152" s="42"/>
      <c r="F152" s="23"/>
      <c r="G152" s="31"/>
      <c r="H152" s="37"/>
      <c r="I152" s="7"/>
    </row>
    <row r="153" spans="1:9" s="10" customFormat="1" ht="12.75">
      <c r="A153" s="8"/>
      <c r="B153" s="7"/>
      <c r="C153" s="8"/>
      <c r="D153" s="7"/>
      <c r="E153" s="42"/>
      <c r="F153" s="23"/>
      <c r="G153" s="31"/>
      <c r="H153" s="37"/>
      <c r="I153" s="7"/>
    </row>
    <row r="154" spans="1:9" s="10" customFormat="1" ht="12.75">
      <c r="A154" s="8"/>
      <c r="B154" s="7"/>
      <c r="C154" s="8"/>
      <c r="D154" s="7"/>
      <c r="E154" s="42"/>
      <c r="F154" s="23"/>
      <c r="G154" s="31"/>
      <c r="H154" s="37"/>
      <c r="I154" s="7"/>
    </row>
    <row r="155" spans="1:9" s="10" customFormat="1" ht="12.75">
      <c r="A155" s="8"/>
      <c r="B155" s="7"/>
      <c r="C155" s="8"/>
      <c r="D155" s="7"/>
      <c r="E155" s="42"/>
      <c r="F155" s="23"/>
      <c r="G155" s="31"/>
      <c r="H155" s="37"/>
      <c r="I155" s="7"/>
    </row>
    <row r="156" spans="1:9" s="10" customFormat="1" ht="12.75">
      <c r="A156" s="8"/>
      <c r="B156" s="7"/>
      <c r="C156" s="8"/>
      <c r="D156" s="7"/>
      <c r="E156" s="42"/>
      <c r="F156" s="23"/>
      <c r="G156" s="31"/>
      <c r="H156" s="37"/>
      <c r="I156" s="7"/>
    </row>
    <row r="157" spans="1:9" s="10" customFormat="1" ht="12.75">
      <c r="A157" s="8"/>
      <c r="B157" s="7"/>
      <c r="C157" s="8"/>
      <c r="D157" s="7"/>
      <c r="E157" s="42"/>
      <c r="F157" s="23"/>
      <c r="G157" s="31"/>
      <c r="H157" s="37"/>
      <c r="I157" s="7"/>
    </row>
    <row r="158" spans="1:9" s="10" customFormat="1" ht="12.75">
      <c r="A158" s="8"/>
      <c r="B158" s="7"/>
      <c r="C158" s="8"/>
      <c r="D158" s="8"/>
      <c r="E158" s="42"/>
      <c r="F158" s="23"/>
      <c r="G158" s="31"/>
      <c r="H158" s="37"/>
      <c r="I158" s="8"/>
    </row>
    <row r="159" spans="1:9" s="10" customFormat="1" ht="12.75">
      <c r="A159" s="8"/>
      <c r="B159" s="7"/>
      <c r="C159" s="8"/>
      <c r="D159" s="7"/>
      <c r="E159" s="42"/>
      <c r="F159" s="23"/>
      <c r="G159" s="31"/>
      <c r="H159" s="37"/>
      <c r="I159" s="7"/>
    </row>
    <row r="160" spans="1:9" s="10" customFormat="1" ht="12.75">
      <c r="A160" s="8"/>
      <c r="B160" s="7"/>
      <c r="C160" s="8"/>
      <c r="D160" s="7"/>
      <c r="E160" s="42"/>
      <c r="F160" s="23"/>
      <c r="G160" s="31"/>
      <c r="H160" s="37"/>
      <c r="I160" s="7"/>
    </row>
    <row r="161" spans="1:9" s="10" customFormat="1" ht="12.75">
      <c r="A161" s="8"/>
      <c r="B161" s="7"/>
      <c r="C161" s="9"/>
      <c r="D161" s="7"/>
      <c r="E161" s="42"/>
      <c r="F161" s="23"/>
      <c r="G161" s="31"/>
      <c r="H161" s="37"/>
      <c r="I161" s="7"/>
    </row>
    <row r="162" spans="1:9" s="10" customFormat="1" ht="12.75">
      <c r="A162" s="8"/>
      <c r="B162" s="7"/>
      <c r="C162" s="8"/>
      <c r="D162" s="7"/>
      <c r="E162" s="42"/>
      <c r="F162" s="23"/>
      <c r="G162" s="31"/>
      <c r="H162" s="37"/>
      <c r="I162" s="7"/>
    </row>
    <row r="163" spans="1:9" s="10" customFormat="1" ht="12.75">
      <c r="A163" s="8"/>
      <c r="B163" s="7"/>
      <c r="C163" s="9"/>
      <c r="D163" s="7"/>
      <c r="E163" s="42"/>
      <c r="F163" s="23"/>
      <c r="G163" s="31"/>
      <c r="H163" s="37"/>
      <c r="I163" s="7"/>
    </row>
    <row r="164" spans="1:9" s="10" customFormat="1" ht="12.75">
      <c r="A164" s="8"/>
      <c r="B164" s="7"/>
      <c r="C164" s="8"/>
      <c r="D164" s="7"/>
      <c r="E164" s="42"/>
      <c r="F164" s="23"/>
      <c r="G164" s="31"/>
      <c r="H164" s="37"/>
      <c r="I164" s="7"/>
    </row>
    <row r="165" spans="1:9" s="10" customFormat="1" ht="12.75">
      <c r="A165" s="8"/>
      <c r="B165" s="7"/>
      <c r="C165" s="8"/>
      <c r="D165" s="7"/>
      <c r="E165" s="42"/>
      <c r="F165" s="23"/>
      <c r="G165" s="31"/>
      <c r="H165" s="37"/>
      <c r="I165" s="7"/>
    </row>
    <row r="166" spans="1:9" s="10" customFormat="1" ht="12.75">
      <c r="A166" s="8"/>
      <c r="B166" s="7"/>
      <c r="C166" s="8"/>
      <c r="D166" s="7"/>
      <c r="E166" s="42"/>
      <c r="F166" s="23"/>
      <c r="G166" s="31"/>
      <c r="H166" s="37"/>
      <c r="I166" s="7"/>
    </row>
    <row r="167" spans="1:9" s="10" customFormat="1" ht="12.75">
      <c r="A167" s="8"/>
      <c r="B167" s="7"/>
      <c r="C167" s="8"/>
      <c r="D167" s="7"/>
      <c r="E167" s="42"/>
      <c r="F167" s="23"/>
      <c r="G167" s="31"/>
      <c r="H167" s="37"/>
      <c r="I167" s="7"/>
    </row>
    <row r="168" spans="1:9" s="10" customFormat="1" ht="12.75">
      <c r="A168" s="8"/>
      <c r="B168" s="7"/>
      <c r="C168" s="8"/>
      <c r="D168" s="7"/>
      <c r="E168" s="42"/>
      <c r="F168" s="23"/>
      <c r="G168" s="31"/>
      <c r="H168" s="37"/>
      <c r="I168" s="7"/>
    </row>
    <row r="169" spans="1:9" s="10" customFormat="1" ht="12.75">
      <c r="A169" s="8"/>
      <c r="B169" s="7"/>
      <c r="C169" s="8"/>
      <c r="D169" s="7"/>
      <c r="E169" s="42"/>
      <c r="F169" s="23"/>
      <c r="G169" s="31"/>
      <c r="H169" s="37"/>
      <c r="I169" s="7"/>
    </row>
    <row r="170" spans="1:9" s="10" customFormat="1" ht="12.75">
      <c r="A170" s="8"/>
      <c r="B170" s="7"/>
      <c r="C170" s="8"/>
      <c r="D170" s="7"/>
      <c r="E170" s="42"/>
      <c r="F170" s="23"/>
      <c r="G170" s="31"/>
      <c r="H170" s="37"/>
      <c r="I170" s="7"/>
    </row>
    <row r="171" spans="1:9" s="10" customFormat="1" ht="12.75">
      <c r="A171" s="8"/>
      <c r="B171" s="7"/>
      <c r="C171" s="8"/>
      <c r="D171" s="7"/>
      <c r="E171" s="42"/>
      <c r="F171" s="23"/>
      <c r="G171" s="31"/>
      <c r="H171" s="37"/>
      <c r="I171" s="7"/>
    </row>
    <row r="172" spans="1:9" s="10" customFormat="1" ht="12.75">
      <c r="A172" s="8"/>
      <c r="B172" s="7"/>
      <c r="C172" s="8"/>
      <c r="D172" s="7"/>
      <c r="E172" s="42"/>
      <c r="F172" s="23"/>
      <c r="G172" s="31"/>
      <c r="H172" s="37"/>
      <c r="I172" s="7"/>
    </row>
    <row r="173" spans="1:9" s="10" customFormat="1" ht="12.75">
      <c r="A173" s="8"/>
      <c r="B173" s="7"/>
      <c r="C173" s="8"/>
      <c r="D173" s="7"/>
      <c r="E173" s="42"/>
      <c r="F173" s="23"/>
      <c r="G173" s="31"/>
      <c r="H173" s="37"/>
      <c r="I173" s="7"/>
    </row>
    <row r="174" spans="1:9" s="10" customFormat="1" ht="12.75">
      <c r="A174" s="8"/>
      <c r="B174" s="7"/>
      <c r="C174" s="8"/>
      <c r="D174" s="7"/>
      <c r="E174" s="42"/>
      <c r="F174" s="23"/>
      <c r="G174" s="31"/>
      <c r="H174" s="37"/>
      <c r="I174" s="7"/>
    </row>
    <row r="175" spans="1:9" s="10" customFormat="1" ht="12.75">
      <c r="A175" s="8"/>
      <c r="B175" s="7"/>
      <c r="C175" s="8"/>
      <c r="D175" s="7"/>
      <c r="E175" s="42"/>
      <c r="F175" s="23"/>
      <c r="G175" s="31"/>
      <c r="H175" s="37"/>
      <c r="I175" s="7"/>
    </row>
    <row r="176" spans="1:9" s="10" customFormat="1" ht="12.75">
      <c r="A176" s="8"/>
      <c r="B176" s="7"/>
      <c r="C176" s="9"/>
      <c r="D176" s="7"/>
      <c r="E176" s="42"/>
      <c r="F176" s="23"/>
      <c r="G176" s="31"/>
      <c r="H176" s="37"/>
      <c r="I176" s="7"/>
    </row>
    <row r="177" spans="1:9" s="10" customFormat="1" ht="12.75">
      <c r="A177" s="12"/>
      <c r="B177" s="7"/>
      <c r="C177" s="7"/>
      <c r="D177" s="7"/>
      <c r="E177" s="42"/>
      <c r="F177" s="23"/>
      <c r="G177" s="31"/>
      <c r="H177" s="37"/>
      <c r="I177" s="7"/>
    </row>
    <row r="178" spans="1:9" s="10" customFormat="1" ht="12.75">
      <c r="A178" s="12"/>
      <c r="B178" s="7"/>
      <c r="C178" s="7"/>
      <c r="D178" s="7"/>
      <c r="E178" s="42"/>
      <c r="F178" s="23"/>
      <c r="G178" s="31"/>
      <c r="H178" s="37"/>
      <c r="I178" s="7"/>
    </row>
    <row r="179" spans="1:9" s="10" customFormat="1" ht="12.75">
      <c r="A179" s="12"/>
      <c r="B179" s="7"/>
      <c r="C179" s="7"/>
      <c r="D179" s="7"/>
      <c r="E179" s="42"/>
      <c r="F179" s="23"/>
      <c r="G179" s="31"/>
      <c r="H179" s="37"/>
      <c r="I179" s="7"/>
    </row>
    <row r="180" spans="1:9" s="10" customFormat="1" ht="12.75">
      <c r="A180" s="7"/>
      <c r="B180" s="7"/>
      <c r="C180" s="7"/>
      <c r="D180" s="7"/>
      <c r="E180" s="42"/>
      <c r="F180" s="23"/>
      <c r="G180" s="31"/>
      <c r="H180" s="37"/>
      <c r="I180" s="7"/>
    </row>
    <row r="181" spans="1:9" s="10" customFormat="1" ht="12.75">
      <c r="A181" s="12"/>
      <c r="B181" s="7"/>
      <c r="C181" s="7"/>
      <c r="D181" s="7"/>
      <c r="E181" s="42"/>
      <c r="F181" s="23"/>
      <c r="G181" s="31"/>
      <c r="H181" s="37"/>
      <c r="I181" s="7"/>
    </row>
    <row r="182" spans="1:9" s="10" customFormat="1" ht="12.75">
      <c r="A182" s="12"/>
      <c r="B182" s="7"/>
      <c r="C182" s="7"/>
      <c r="D182" s="7"/>
      <c r="E182" s="42"/>
      <c r="F182" s="23"/>
      <c r="G182" s="31"/>
      <c r="H182" s="37"/>
      <c r="I182" s="7"/>
    </row>
    <row r="183" spans="1:9" s="10" customFormat="1" ht="12.75">
      <c r="A183" s="12"/>
      <c r="B183" s="7"/>
      <c r="C183" s="7"/>
      <c r="D183" s="7"/>
      <c r="E183" s="42"/>
      <c r="F183" s="23"/>
      <c r="G183" s="31"/>
      <c r="H183" s="37"/>
      <c r="I183" s="7"/>
    </row>
    <row r="184" spans="1:9" s="10" customFormat="1" ht="12.75">
      <c r="A184" s="12"/>
      <c r="B184" s="7"/>
      <c r="C184" s="7"/>
      <c r="D184" s="7"/>
      <c r="E184" s="42"/>
      <c r="F184" s="23"/>
      <c r="G184" s="31"/>
      <c r="H184" s="37"/>
      <c r="I184" s="7"/>
    </row>
    <row r="185" spans="1:9" s="10" customFormat="1" ht="12.75">
      <c r="A185" s="12"/>
      <c r="B185" s="7"/>
      <c r="C185" s="7"/>
      <c r="D185" s="7"/>
      <c r="E185" s="42"/>
      <c r="F185" s="23"/>
      <c r="G185" s="31"/>
      <c r="H185" s="37"/>
      <c r="I185" s="7"/>
    </row>
    <row r="186" spans="1:9" s="10" customFormat="1" ht="12.75">
      <c r="A186" s="7"/>
      <c r="B186" s="11"/>
      <c r="C186" s="7"/>
      <c r="D186" s="7"/>
      <c r="E186" s="42"/>
      <c r="F186" s="23"/>
      <c r="G186" s="31"/>
      <c r="H186" s="37"/>
      <c r="I186" s="7"/>
    </row>
    <row r="187" spans="1:9" s="10" customFormat="1" ht="12.75">
      <c r="A187" s="11"/>
      <c r="B187" s="7"/>
      <c r="C187" s="11"/>
      <c r="D187" s="7"/>
      <c r="E187" s="42"/>
      <c r="F187" s="23"/>
      <c r="G187" s="31"/>
      <c r="H187" s="37"/>
      <c r="I187" s="7"/>
    </row>
    <row r="188" spans="1:9" s="10" customFormat="1" ht="12.75">
      <c r="A188" s="8"/>
      <c r="B188" s="7"/>
      <c r="C188" s="8"/>
      <c r="D188" s="7"/>
      <c r="E188" s="42"/>
      <c r="F188" s="23"/>
      <c r="G188" s="31"/>
      <c r="H188" s="37"/>
      <c r="I188" s="7"/>
    </row>
    <row r="189" spans="1:9" s="10" customFormat="1" ht="12.75">
      <c r="A189" s="8"/>
      <c r="B189" s="7"/>
      <c r="C189" s="8"/>
      <c r="D189" s="7"/>
      <c r="E189" s="42"/>
      <c r="F189" s="23"/>
      <c r="G189" s="31"/>
      <c r="H189" s="37"/>
      <c r="I189" s="7"/>
    </row>
    <row r="190" spans="1:9" s="10" customFormat="1" ht="12.75">
      <c r="A190" s="8"/>
      <c r="B190" s="7"/>
      <c r="C190" s="8"/>
      <c r="D190" s="7"/>
      <c r="E190" s="42"/>
      <c r="F190" s="23"/>
      <c r="G190" s="31"/>
      <c r="H190" s="37"/>
      <c r="I190" s="7"/>
    </row>
    <row r="191" spans="1:9" s="10" customFormat="1" ht="12.75">
      <c r="A191" s="8"/>
      <c r="B191" s="7"/>
      <c r="C191" s="8"/>
      <c r="D191" s="7"/>
      <c r="E191" s="42"/>
      <c r="F191" s="23"/>
      <c r="G191" s="31"/>
      <c r="H191" s="37"/>
      <c r="I191" s="7"/>
    </row>
    <row r="192" spans="1:9" s="10" customFormat="1" ht="12.75">
      <c r="A192" s="8"/>
      <c r="B192" s="7"/>
      <c r="C192" s="8"/>
      <c r="D192" s="7"/>
      <c r="E192" s="42"/>
      <c r="F192" s="23"/>
      <c r="G192" s="31"/>
      <c r="H192" s="37"/>
      <c r="I192" s="7"/>
    </row>
    <row r="193" spans="1:9" s="10" customFormat="1" ht="12.75">
      <c r="A193" s="8"/>
      <c r="B193" s="7"/>
      <c r="C193" s="8"/>
      <c r="D193" s="7"/>
      <c r="E193" s="42"/>
      <c r="F193" s="23"/>
      <c r="G193" s="31"/>
      <c r="H193" s="37"/>
      <c r="I193" s="7"/>
    </row>
    <row r="194" spans="1:9" s="10" customFormat="1" ht="12.75">
      <c r="A194" s="8"/>
      <c r="B194" s="7"/>
      <c r="C194" s="8"/>
      <c r="D194" s="8"/>
      <c r="E194" s="42"/>
      <c r="F194" s="23"/>
      <c r="G194" s="31"/>
      <c r="H194" s="37"/>
      <c r="I194" s="8"/>
    </row>
    <row r="195" spans="1:9" s="10" customFormat="1" ht="12.75">
      <c r="A195" s="8"/>
      <c r="B195" s="7"/>
      <c r="C195" s="8"/>
      <c r="D195" s="7"/>
      <c r="E195" s="42"/>
      <c r="F195" s="23"/>
      <c r="G195" s="31"/>
      <c r="H195" s="37"/>
      <c r="I195" s="7"/>
    </row>
    <row r="196" spans="1:9" s="10" customFormat="1" ht="12.75">
      <c r="A196" s="8"/>
      <c r="B196" s="7"/>
      <c r="C196" s="8"/>
      <c r="D196" s="7"/>
      <c r="E196" s="42"/>
      <c r="F196" s="23"/>
      <c r="G196" s="31"/>
      <c r="H196" s="37"/>
      <c r="I196" s="7"/>
    </row>
    <row r="197" spans="1:9" s="10" customFormat="1" ht="12.75">
      <c r="A197" s="8"/>
      <c r="B197" s="7"/>
      <c r="C197" s="9"/>
      <c r="D197" s="7"/>
      <c r="E197" s="42"/>
      <c r="F197" s="23"/>
      <c r="G197" s="31"/>
      <c r="H197" s="37"/>
      <c r="I197" s="7"/>
    </row>
    <row r="198" spans="1:9" s="10" customFormat="1" ht="12.75">
      <c r="A198" s="8"/>
      <c r="B198" s="7"/>
      <c r="C198" s="8"/>
      <c r="D198" s="7"/>
      <c r="E198" s="42"/>
      <c r="F198" s="23"/>
      <c r="G198" s="31"/>
      <c r="H198" s="37"/>
      <c r="I198" s="7"/>
    </row>
    <row r="199" spans="1:9" s="10" customFormat="1" ht="12.75">
      <c r="A199" s="8"/>
      <c r="B199" s="7"/>
      <c r="C199" s="9"/>
      <c r="D199" s="7"/>
      <c r="E199" s="42"/>
      <c r="F199" s="23"/>
      <c r="G199" s="31"/>
      <c r="H199" s="37"/>
      <c r="I199" s="7"/>
    </row>
    <row r="200" spans="1:9" s="10" customFormat="1" ht="12.75">
      <c r="A200" s="8"/>
      <c r="B200" s="7"/>
      <c r="C200" s="8"/>
      <c r="D200" s="7"/>
      <c r="E200" s="42"/>
      <c r="F200" s="23"/>
      <c r="G200" s="31"/>
      <c r="H200" s="37"/>
      <c r="I200" s="7"/>
    </row>
    <row r="201" spans="1:9" s="10" customFormat="1" ht="12.75">
      <c r="A201" s="8"/>
      <c r="B201" s="7"/>
      <c r="C201" s="8"/>
      <c r="D201" s="7"/>
      <c r="E201" s="42"/>
      <c r="F201" s="23"/>
      <c r="G201" s="31"/>
      <c r="H201" s="37"/>
      <c r="I201" s="7"/>
    </row>
    <row r="202" spans="1:9" s="10" customFormat="1" ht="12.75">
      <c r="A202" s="8"/>
      <c r="B202" s="7"/>
      <c r="C202" s="8"/>
      <c r="D202" s="7"/>
      <c r="E202" s="42"/>
      <c r="F202" s="23"/>
      <c r="G202" s="31"/>
      <c r="H202" s="37"/>
      <c r="I202" s="7"/>
    </row>
    <row r="203" spans="1:9" s="10" customFormat="1" ht="12.75">
      <c r="A203" s="8"/>
      <c r="B203" s="7"/>
      <c r="C203" s="8"/>
      <c r="D203" s="7"/>
      <c r="E203" s="42"/>
      <c r="F203" s="23"/>
      <c r="G203" s="31"/>
      <c r="H203" s="37"/>
      <c r="I203" s="7"/>
    </row>
    <row r="204" spans="1:9" s="10" customFormat="1" ht="12.75">
      <c r="A204" s="8"/>
      <c r="B204" s="7"/>
      <c r="C204" s="8"/>
      <c r="D204" s="7"/>
      <c r="E204" s="42"/>
      <c r="F204" s="23"/>
      <c r="G204" s="31"/>
      <c r="H204" s="37"/>
      <c r="I204" s="7"/>
    </row>
    <row r="205" spans="1:9" s="10" customFormat="1" ht="12.75">
      <c r="A205" s="8"/>
      <c r="B205" s="7"/>
      <c r="C205" s="8"/>
      <c r="D205" s="7"/>
      <c r="E205" s="42"/>
      <c r="F205" s="23"/>
      <c r="G205" s="31"/>
      <c r="H205" s="37"/>
      <c r="I205" s="7"/>
    </row>
    <row r="206" spans="1:9" s="10" customFormat="1" ht="12.75">
      <c r="A206" s="8"/>
      <c r="B206" s="7"/>
      <c r="C206" s="8"/>
      <c r="D206" s="7"/>
      <c r="E206" s="42"/>
      <c r="F206" s="23"/>
      <c r="G206" s="31"/>
      <c r="H206" s="37"/>
      <c r="I206" s="7"/>
    </row>
    <row r="207" spans="1:9" s="10" customFormat="1" ht="12.75">
      <c r="A207" s="8"/>
      <c r="B207" s="7"/>
      <c r="C207" s="8"/>
      <c r="D207" s="7"/>
      <c r="E207" s="42"/>
      <c r="F207" s="23"/>
      <c r="G207" s="31"/>
      <c r="H207" s="37"/>
      <c r="I207" s="7"/>
    </row>
    <row r="208" spans="1:9" s="10" customFormat="1" ht="12.75">
      <c r="A208" s="8"/>
      <c r="B208" s="7"/>
      <c r="C208" s="8"/>
      <c r="D208" s="7"/>
      <c r="E208" s="42"/>
      <c r="F208" s="23"/>
      <c r="G208" s="31"/>
      <c r="H208" s="37"/>
      <c r="I208" s="7"/>
    </row>
    <row r="209" spans="1:9" s="10" customFormat="1" ht="12.75">
      <c r="A209" s="8"/>
      <c r="B209" s="7"/>
      <c r="C209" s="8"/>
      <c r="D209" s="7"/>
      <c r="E209" s="42"/>
      <c r="F209" s="23"/>
      <c r="G209" s="31"/>
      <c r="H209" s="37"/>
      <c r="I209" s="7"/>
    </row>
    <row r="210" spans="1:9" s="10" customFormat="1" ht="12.75">
      <c r="A210" s="8"/>
      <c r="B210" s="7"/>
      <c r="C210" s="8"/>
      <c r="D210" s="7"/>
      <c r="E210" s="42"/>
      <c r="F210" s="23"/>
      <c r="G210" s="31"/>
      <c r="H210" s="37"/>
      <c r="I210" s="7"/>
    </row>
    <row r="211" spans="1:9" s="10" customFormat="1" ht="12.75">
      <c r="A211" s="8"/>
      <c r="B211" s="7"/>
      <c r="C211" s="8"/>
      <c r="D211" s="7"/>
      <c r="E211" s="42"/>
      <c r="F211" s="23"/>
      <c r="G211" s="31"/>
      <c r="H211" s="37"/>
      <c r="I211" s="7"/>
    </row>
    <row r="212" spans="1:9" s="10" customFormat="1" ht="12.75">
      <c r="A212" s="8"/>
      <c r="B212" s="7"/>
      <c r="C212" s="8"/>
      <c r="D212" s="7"/>
      <c r="E212" s="42"/>
      <c r="F212" s="23"/>
      <c r="G212" s="31"/>
      <c r="H212" s="37"/>
      <c r="I212" s="7"/>
    </row>
    <row r="213" spans="1:9" s="10" customFormat="1" ht="12.75">
      <c r="A213" s="8"/>
      <c r="B213" s="7"/>
      <c r="C213" s="9"/>
      <c r="D213" s="7"/>
      <c r="E213" s="42"/>
      <c r="F213" s="23"/>
      <c r="G213" s="31"/>
      <c r="H213" s="37"/>
      <c r="I213" s="7"/>
    </row>
    <row r="214" spans="1:9" s="10" customFormat="1" ht="12.75">
      <c r="A214" s="12"/>
      <c r="B214" s="7"/>
      <c r="C214" s="7"/>
      <c r="D214" s="7"/>
      <c r="E214" s="42"/>
      <c r="F214" s="23"/>
      <c r="G214" s="31"/>
      <c r="H214" s="37"/>
      <c r="I214" s="7"/>
    </row>
    <row r="215" spans="1:9" s="10" customFormat="1" ht="12.75">
      <c r="A215" s="12"/>
      <c r="B215" s="7"/>
      <c r="C215" s="7"/>
      <c r="D215" s="7"/>
      <c r="E215" s="42"/>
      <c r="F215" s="23"/>
      <c r="G215" s="31"/>
      <c r="H215" s="37"/>
      <c r="I215" s="7"/>
    </row>
    <row r="216" spans="1:9" s="10" customFormat="1" ht="12.75">
      <c r="A216" s="12"/>
      <c r="B216" s="7"/>
      <c r="C216" s="7"/>
      <c r="D216" s="7"/>
      <c r="E216" s="42"/>
      <c r="F216" s="23"/>
      <c r="G216" s="31"/>
      <c r="H216" s="37"/>
      <c r="I216" s="7"/>
    </row>
    <row r="217" spans="1:9" s="10" customFormat="1" ht="12.75">
      <c r="A217" s="12"/>
      <c r="B217" s="7"/>
      <c r="C217" s="7"/>
      <c r="D217" s="7"/>
      <c r="E217" s="42"/>
      <c r="F217" s="23"/>
      <c r="G217" s="31"/>
      <c r="H217" s="37"/>
      <c r="I217" s="7"/>
    </row>
    <row r="218" spans="1:9" s="10" customFormat="1" ht="12.75">
      <c r="A218" s="12"/>
      <c r="B218" s="7"/>
      <c r="C218" s="7"/>
      <c r="D218" s="7"/>
      <c r="E218" s="42"/>
      <c r="F218" s="23"/>
      <c r="G218" s="31"/>
      <c r="H218" s="37"/>
      <c r="I218" s="7"/>
    </row>
    <row r="219" spans="1:9" s="10" customFormat="1" ht="12.75">
      <c r="A219" s="12"/>
      <c r="B219" s="7"/>
      <c r="C219" s="7"/>
      <c r="D219" s="7"/>
      <c r="E219" s="42"/>
      <c r="F219" s="23"/>
      <c r="G219" s="31"/>
      <c r="H219" s="37"/>
      <c r="I219" s="7"/>
    </row>
    <row r="220" spans="1:9" s="10" customFormat="1" ht="12.75">
      <c r="A220" s="12"/>
      <c r="B220" s="7"/>
      <c r="C220" s="7"/>
      <c r="D220" s="7"/>
      <c r="E220" s="42"/>
      <c r="F220" s="23"/>
      <c r="G220" s="31"/>
      <c r="H220" s="37"/>
      <c r="I220" s="7"/>
    </row>
    <row r="221" spans="1:9" s="10" customFormat="1" ht="12.75">
      <c r="A221" s="7"/>
      <c r="B221" s="7"/>
      <c r="C221" s="7"/>
      <c r="D221" s="7"/>
      <c r="E221" s="42"/>
      <c r="F221" s="23"/>
      <c r="G221" s="31"/>
      <c r="H221" s="37"/>
      <c r="I221" s="7"/>
    </row>
    <row r="222" spans="1:9" s="10" customFormat="1" ht="12.75">
      <c r="A222" s="12"/>
      <c r="B222" s="7"/>
      <c r="C222" s="7"/>
      <c r="D222" s="7"/>
      <c r="E222" s="42"/>
      <c r="F222" s="23"/>
      <c r="G222" s="31"/>
      <c r="H222" s="37"/>
      <c r="I222" s="7"/>
    </row>
    <row r="223" spans="1:9" s="10" customFormat="1" ht="12.75">
      <c r="A223" s="12"/>
      <c r="B223" s="7"/>
      <c r="C223" s="7"/>
      <c r="D223" s="7"/>
      <c r="E223" s="42"/>
      <c r="F223" s="23"/>
      <c r="G223" s="31"/>
      <c r="H223" s="37"/>
      <c r="I223" s="7"/>
    </row>
    <row r="224" spans="1:9" s="10" customFormat="1" ht="12.75">
      <c r="A224" s="12"/>
      <c r="B224" s="7"/>
      <c r="C224" s="7"/>
      <c r="D224" s="7"/>
      <c r="E224" s="42"/>
      <c r="F224" s="23"/>
      <c r="G224" s="31"/>
      <c r="H224" s="37"/>
      <c r="I224" s="7"/>
    </row>
    <row r="225" spans="1:9" s="10" customFormat="1" ht="12.75">
      <c r="A225" s="7"/>
      <c r="B225" s="11"/>
      <c r="C225" s="7"/>
      <c r="D225" s="7"/>
      <c r="E225" s="42"/>
      <c r="F225" s="23"/>
      <c r="G225" s="31"/>
      <c r="H225" s="37"/>
      <c r="I225" s="7"/>
    </row>
    <row r="226" spans="1:9" s="10" customFormat="1" ht="12.75">
      <c r="A226" s="11"/>
      <c r="B226" s="7"/>
      <c r="C226" s="11"/>
      <c r="D226" s="7"/>
      <c r="E226" s="42"/>
      <c r="F226" s="23"/>
      <c r="G226" s="31"/>
      <c r="H226" s="37"/>
      <c r="I226" s="7"/>
    </row>
    <row r="227" spans="1:9" s="10" customFormat="1" ht="12.75">
      <c r="A227" s="8"/>
      <c r="B227" s="7"/>
      <c r="C227" s="8"/>
      <c r="D227" s="7"/>
      <c r="E227" s="42"/>
      <c r="F227" s="23"/>
      <c r="G227" s="31"/>
      <c r="H227" s="37"/>
      <c r="I227" s="7"/>
    </row>
    <row r="228" spans="1:9" s="10" customFormat="1" ht="12.75">
      <c r="A228" s="8"/>
      <c r="B228" s="7"/>
      <c r="C228" s="8"/>
      <c r="D228" s="7"/>
      <c r="E228" s="42"/>
      <c r="F228" s="23"/>
      <c r="G228" s="31"/>
      <c r="H228" s="37"/>
      <c r="I228" s="7"/>
    </row>
    <row r="229" spans="1:9" s="10" customFormat="1" ht="12.75">
      <c r="A229" s="8"/>
      <c r="B229" s="7"/>
      <c r="C229" s="8"/>
      <c r="D229" s="7"/>
      <c r="E229" s="42"/>
      <c r="F229" s="23"/>
      <c r="G229" s="31"/>
      <c r="H229" s="37"/>
      <c r="I229" s="7"/>
    </row>
    <row r="230" spans="1:9" s="10" customFormat="1" ht="12.75">
      <c r="A230" s="8"/>
      <c r="B230" s="7"/>
      <c r="C230" s="8"/>
      <c r="D230" s="7"/>
      <c r="E230" s="42"/>
      <c r="F230" s="23"/>
      <c r="G230" s="31"/>
      <c r="H230" s="37"/>
      <c r="I230" s="7"/>
    </row>
    <row r="231" spans="1:9" s="10" customFormat="1" ht="12.75">
      <c r="A231" s="8"/>
      <c r="B231" s="7"/>
      <c r="C231" s="8"/>
      <c r="D231" s="7"/>
      <c r="E231" s="42"/>
      <c r="F231" s="23"/>
      <c r="G231" s="31"/>
      <c r="H231" s="37"/>
      <c r="I231" s="7"/>
    </row>
    <row r="232" spans="1:9" s="10" customFormat="1" ht="12.75">
      <c r="A232" s="8"/>
      <c r="B232" s="7"/>
      <c r="C232" s="8"/>
      <c r="D232" s="7"/>
      <c r="E232" s="42"/>
      <c r="F232" s="23"/>
      <c r="G232" s="31"/>
      <c r="H232" s="37"/>
      <c r="I232" s="7"/>
    </row>
    <row r="233" spans="1:9" s="10" customFormat="1" ht="12.75">
      <c r="A233" s="8"/>
      <c r="B233" s="7"/>
      <c r="C233" s="9"/>
      <c r="D233" s="7"/>
      <c r="E233" s="42"/>
      <c r="F233" s="23"/>
      <c r="G233" s="31"/>
      <c r="H233" s="37"/>
      <c r="I233" s="7"/>
    </row>
    <row r="234" spans="1:9" s="10" customFormat="1" ht="12.75">
      <c r="A234" s="8"/>
      <c r="B234" s="7"/>
      <c r="C234" s="8"/>
      <c r="D234" s="7"/>
      <c r="E234" s="42"/>
      <c r="F234" s="23"/>
      <c r="G234" s="31"/>
      <c r="H234" s="37"/>
      <c r="I234" s="7"/>
    </row>
    <row r="235" spans="1:9" s="10" customFormat="1" ht="12.75">
      <c r="A235" s="8"/>
      <c r="B235" s="7"/>
      <c r="C235" s="9"/>
      <c r="D235" s="7"/>
      <c r="E235" s="42"/>
      <c r="F235" s="23"/>
      <c r="G235" s="31"/>
      <c r="H235" s="37"/>
      <c r="I235" s="7"/>
    </row>
    <row r="236" spans="1:9" s="10" customFormat="1" ht="12.75">
      <c r="A236" s="8"/>
      <c r="B236" s="7"/>
      <c r="C236" s="8"/>
      <c r="D236" s="7"/>
      <c r="E236" s="42"/>
      <c r="F236" s="23"/>
      <c r="G236" s="31"/>
      <c r="H236" s="37"/>
      <c r="I236" s="7"/>
    </row>
    <row r="237" spans="1:9" s="10" customFormat="1" ht="12.75">
      <c r="A237" s="8"/>
      <c r="B237" s="7"/>
      <c r="C237" s="8"/>
      <c r="D237" s="7"/>
      <c r="E237" s="42"/>
      <c r="F237" s="23"/>
      <c r="G237" s="31"/>
      <c r="H237" s="37"/>
      <c r="I237" s="7"/>
    </row>
    <row r="238" spans="1:9" s="10" customFormat="1" ht="12.75">
      <c r="A238" s="8"/>
      <c r="B238" s="7"/>
      <c r="C238" s="8"/>
      <c r="D238" s="7"/>
      <c r="E238" s="42"/>
      <c r="F238" s="23"/>
      <c r="G238" s="31"/>
      <c r="H238" s="37"/>
      <c r="I238" s="7"/>
    </row>
    <row r="239" spans="1:9" s="10" customFormat="1" ht="12.75">
      <c r="A239" s="8"/>
      <c r="B239" s="7"/>
      <c r="C239" s="8"/>
      <c r="D239" s="7"/>
      <c r="E239" s="42"/>
      <c r="F239" s="23"/>
      <c r="G239" s="31"/>
      <c r="H239" s="37"/>
      <c r="I239" s="7"/>
    </row>
    <row r="240" spans="1:9" s="10" customFormat="1" ht="12.75">
      <c r="A240" s="8"/>
      <c r="B240" s="7"/>
      <c r="C240" s="8"/>
      <c r="D240" s="7"/>
      <c r="E240" s="42"/>
      <c r="F240" s="23"/>
      <c r="G240" s="31"/>
      <c r="H240" s="37"/>
      <c r="I240" s="7"/>
    </row>
    <row r="241" spans="1:9" s="10" customFormat="1" ht="12.75">
      <c r="A241" s="8"/>
      <c r="B241" s="7"/>
      <c r="C241" s="8"/>
      <c r="D241" s="7"/>
      <c r="E241" s="42"/>
      <c r="F241" s="23"/>
      <c r="G241" s="31"/>
      <c r="H241" s="37"/>
      <c r="I241" s="7"/>
    </row>
    <row r="242" spans="1:9" s="10" customFormat="1" ht="12.75">
      <c r="A242" s="8"/>
      <c r="B242" s="7"/>
      <c r="C242" s="8"/>
      <c r="D242" s="7"/>
      <c r="E242" s="42"/>
      <c r="F242" s="23"/>
      <c r="G242" s="31"/>
      <c r="H242" s="37"/>
      <c r="I242" s="7"/>
    </row>
    <row r="243" spans="1:9" s="10" customFormat="1" ht="12.75">
      <c r="A243" s="8"/>
      <c r="B243" s="7"/>
      <c r="C243" s="8"/>
      <c r="D243" s="7"/>
      <c r="E243" s="42"/>
      <c r="F243" s="23"/>
      <c r="G243" s="31"/>
      <c r="H243" s="37"/>
      <c r="I243" s="7"/>
    </row>
    <row r="244" spans="1:9" s="10" customFormat="1" ht="12.75">
      <c r="A244" s="8"/>
      <c r="B244" s="7"/>
      <c r="C244" s="8"/>
      <c r="D244" s="7"/>
      <c r="E244" s="42"/>
      <c r="F244" s="23"/>
      <c r="G244" s="31"/>
      <c r="H244" s="37"/>
      <c r="I244" s="7"/>
    </row>
    <row r="245" spans="1:9" s="10" customFormat="1" ht="12.75">
      <c r="A245" s="8"/>
      <c r="B245" s="7"/>
      <c r="C245" s="8"/>
      <c r="D245" s="7"/>
      <c r="E245" s="42"/>
      <c r="F245" s="23"/>
      <c r="G245" s="31"/>
      <c r="H245" s="37"/>
      <c r="I245" s="7"/>
    </row>
    <row r="246" spans="1:9" s="10" customFormat="1" ht="12.75">
      <c r="A246" s="8"/>
      <c r="B246" s="7"/>
      <c r="C246" s="8"/>
      <c r="D246" s="7"/>
      <c r="E246" s="42"/>
      <c r="F246" s="23"/>
      <c r="G246" s="31"/>
      <c r="H246" s="37"/>
      <c r="I246" s="7"/>
    </row>
    <row r="247" spans="1:9" s="10" customFormat="1" ht="12.75">
      <c r="A247" s="8"/>
      <c r="B247" s="7"/>
      <c r="C247" s="8"/>
      <c r="D247" s="7"/>
      <c r="E247" s="42"/>
      <c r="F247" s="23"/>
      <c r="G247" s="31"/>
      <c r="H247" s="37"/>
      <c r="I247" s="7"/>
    </row>
    <row r="248" spans="1:9" s="10" customFormat="1" ht="12.75">
      <c r="A248" s="8"/>
      <c r="B248" s="7"/>
      <c r="C248" s="8"/>
      <c r="D248" s="7"/>
      <c r="E248" s="42"/>
      <c r="F248" s="23"/>
      <c r="G248" s="31"/>
      <c r="H248" s="37"/>
      <c r="I248" s="7"/>
    </row>
    <row r="249" spans="1:9" s="10" customFormat="1" ht="12.75">
      <c r="A249" s="8"/>
      <c r="B249" s="7"/>
      <c r="C249" s="9"/>
      <c r="D249" s="7"/>
      <c r="E249" s="42"/>
      <c r="F249" s="23"/>
      <c r="G249" s="31"/>
      <c r="H249" s="37"/>
      <c r="I249" s="7"/>
    </row>
    <row r="250" spans="1:9" s="10" customFormat="1" ht="12.75">
      <c r="A250" s="7"/>
      <c r="B250" s="7"/>
      <c r="C250" s="7"/>
      <c r="D250" s="7"/>
      <c r="E250" s="42"/>
      <c r="F250" s="23"/>
      <c r="G250" s="31"/>
      <c r="H250" s="37"/>
      <c r="I250" s="7"/>
    </row>
    <row r="251" spans="1:9" s="10" customFormat="1" ht="12.75">
      <c r="A251" s="7"/>
      <c r="B251" s="7"/>
      <c r="C251" s="7"/>
      <c r="D251" s="7"/>
      <c r="E251" s="42"/>
      <c r="F251" s="23"/>
      <c r="G251" s="31"/>
      <c r="H251" s="37"/>
      <c r="I251" s="7"/>
    </row>
    <row r="252" spans="1:9" s="10" customFormat="1" ht="12.75">
      <c r="A252" s="7"/>
      <c r="B252" s="7"/>
      <c r="C252" s="7"/>
      <c r="D252" s="7"/>
      <c r="E252" s="42"/>
      <c r="F252" s="23"/>
      <c r="G252" s="31"/>
      <c r="H252" s="37"/>
      <c r="I252" s="7"/>
    </row>
    <row r="253" spans="1:9" s="10" customFormat="1" ht="12.75">
      <c r="A253" s="12"/>
      <c r="B253" s="7"/>
      <c r="C253" s="7"/>
      <c r="D253" s="7"/>
      <c r="E253" s="42"/>
      <c r="F253" s="23"/>
      <c r="G253" s="31"/>
      <c r="H253" s="37"/>
      <c r="I253" s="7"/>
    </row>
    <row r="254" spans="1:9" s="10" customFormat="1" ht="12.75">
      <c r="A254" s="7"/>
      <c r="B254" s="7"/>
      <c r="C254" s="7"/>
      <c r="D254" s="7"/>
      <c r="E254" s="42"/>
      <c r="F254" s="23"/>
      <c r="G254" s="31"/>
      <c r="H254" s="37"/>
      <c r="I254" s="7"/>
    </row>
    <row r="255" spans="1:9" s="10" customFormat="1" ht="12.75">
      <c r="A255" s="12"/>
      <c r="B255" s="7"/>
      <c r="C255" s="7"/>
      <c r="D255" s="7"/>
      <c r="E255" s="42"/>
      <c r="F255" s="23"/>
      <c r="G255" s="31"/>
      <c r="H255" s="37"/>
      <c r="I255" s="7"/>
    </row>
    <row r="256" spans="1:9" s="10" customFormat="1" ht="12.75">
      <c r="A256" s="12"/>
      <c r="B256" s="7"/>
      <c r="C256" s="7"/>
      <c r="D256" s="7"/>
      <c r="E256" s="42"/>
      <c r="F256" s="23"/>
      <c r="G256" s="31"/>
      <c r="H256" s="37"/>
      <c r="I256" s="7"/>
    </row>
    <row r="257" spans="1:9" s="10" customFormat="1" ht="12.75">
      <c r="A257" s="7"/>
      <c r="B257" s="7"/>
      <c r="C257" s="7"/>
      <c r="D257" s="7"/>
      <c r="E257" s="42"/>
      <c r="F257" s="23"/>
      <c r="G257" s="31"/>
      <c r="H257" s="37"/>
      <c r="I257" s="7"/>
    </row>
    <row r="258" spans="1:9" s="10" customFormat="1" ht="12.75">
      <c r="A258" s="12"/>
      <c r="B258" s="7"/>
      <c r="C258" s="7"/>
      <c r="D258" s="7"/>
      <c r="E258" s="42"/>
      <c r="F258" s="23"/>
      <c r="G258" s="31"/>
      <c r="H258" s="37"/>
      <c r="I258" s="7"/>
    </row>
    <row r="259" spans="1:9" s="10" customFormat="1" ht="12.75">
      <c r="A259" s="12"/>
      <c r="B259" s="7"/>
      <c r="C259" s="7"/>
      <c r="D259" s="7"/>
      <c r="E259" s="42"/>
      <c r="F259" s="23"/>
      <c r="G259" s="31"/>
      <c r="H259" s="37"/>
      <c r="I259" s="7"/>
    </row>
    <row r="260" spans="1:9" s="10" customFormat="1" ht="12.75">
      <c r="A260" s="12"/>
      <c r="B260" s="7"/>
      <c r="C260" s="7"/>
      <c r="D260" s="7"/>
      <c r="E260" s="42"/>
      <c r="F260" s="23"/>
      <c r="G260" s="31"/>
      <c r="H260" s="37"/>
      <c r="I260" s="7"/>
    </row>
    <row r="261" spans="1:9" s="10" customFormat="1" ht="12.75">
      <c r="A261" s="7"/>
      <c r="B261" s="11"/>
      <c r="C261" s="7"/>
      <c r="D261" s="7"/>
      <c r="E261" s="42"/>
      <c r="F261" s="23"/>
      <c r="G261" s="31"/>
      <c r="H261" s="37"/>
      <c r="I261" s="7"/>
    </row>
    <row r="262" spans="1:9" s="10" customFormat="1" ht="12.75">
      <c r="A262" s="11"/>
      <c r="B262" s="7"/>
      <c r="C262" s="11"/>
      <c r="D262" s="7"/>
      <c r="E262" s="42"/>
      <c r="F262" s="23"/>
      <c r="G262" s="31"/>
      <c r="H262" s="37"/>
      <c r="I262" s="7"/>
    </row>
    <row r="263" spans="1:9" s="10" customFormat="1" ht="12.75">
      <c r="A263" s="8"/>
      <c r="B263" s="7"/>
      <c r="C263" s="8"/>
      <c r="D263" s="7"/>
      <c r="E263" s="42"/>
      <c r="F263" s="23"/>
      <c r="G263" s="31"/>
      <c r="H263" s="37"/>
      <c r="I263" s="7"/>
    </row>
    <row r="264" spans="1:9" s="10" customFormat="1" ht="12.75">
      <c r="A264" s="8"/>
      <c r="B264" s="7"/>
      <c r="C264" s="8"/>
      <c r="D264" s="7"/>
      <c r="E264" s="42"/>
      <c r="F264" s="23"/>
      <c r="G264" s="31"/>
      <c r="H264" s="37"/>
      <c r="I264" s="7"/>
    </row>
    <row r="265" spans="1:9" s="10" customFormat="1" ht="12.75">
      <c r="A265" s="8"/>
      <c r="B265" s="7"/>
      <c r="C265" s="8"/>
      <c r="D265" s="7"/>
      <c r="E265" s="42"/>
      <c r="F265" s="23"/>
      <c r="G265" s="31"/>
      <c r="H265" s="37"/>
      <c r="I265" s="7"/>
    </row>
    <row r="266" spans="1:9" s="10" customFormat="1" ht="12.75">
      <c r="A266" s="8"/>
      <c r="B266" s="7"/>
      <c r="C266" s="8"/>
      <c r="D266" s="7"/>
      <c r="E266" s="42"/>
      <c r="F266" s="23"/>
      <c r="G266" s="31"/>
      <c r="H266" s="37"/>
      <c r="I266" s="7"/>
    </row>
    <row r="267" spans="1:9" s="10" customFormat="1" ht="12.75">
      <c r="A267" s="8"/>
      <c r="B267" s="7"/>
      <c r="C267" s="8"/>
      <c r="D267" s="7"/>
      <c r="E267" s="42"/>
      <c r="F267" s="23"/>
      <c r="G267" s="31"/>
      <c r="H267" s="37"/>
      <c r="I267" s="7"/>
    </row>
    <row r="268" spans="1:9" s="10" customFormat="1" ht="12.75">
      <c r="A268" s="8"/>
      <c r="B268" s="7"/>
      <c r="C268" s="8"/>
      <c r="D268" s="7"/>
      <c r="E268" s="42"/>
      <c r="F268" s="23"/>
      <c r="G268" s="31"/>
      <c r="H268" s="37"/>
      <c r="I268" s="7"/>
    </row>
    <row r="269" spans="1:9" s="10" customFormat="1" ht="12.75">
      <c r="A269" s="8"/>
      <c r="B269" s="7"/>
      <c r="C269" s="8"/>
      <c r="D269" s="8"/>
      <c r="E269" s="42"/>
      <c r="F269" s="23"/>
      <c r="G269" s="31"/>
      <c r="H269" s="37"/>
      <c r="I269" s="8"/>
    </row>
    <row r="270" spans="1:9" s="10" customFormat="1" ht="12.75">
      <c r="A270" s="8"/>
      <c r="B270" s="7"/>
      <c r="C270" s="8"/>
      <c r="D270" s="7"/>
      <c r="E270" s="42"/>
      <c r="F270" s="23"/>
      <c r="G270" s="31"/>
      <c r="H270" s="37"/>
      <c r="I270" s="7"/>
    </row>
    <row r="271" spans="1:9" s="10" customFormat="1" ht="12.75">
      <c r="A271" s="8"/>
      <c r="B271" s="7"/>
      <c r="C271" s="8"/>
      <c r="D271" s="7"/>
      <c r="E271" s="42"/>
      <c r="F271" s="23"/>
      <c r="G271" s="31"/>
      <c r="H271" s="37"/>
      <c r="I271" s="7"/>
    </row>
    <row r="272" spans="1:9" s="10" customFormat="1" ht="12.75">
      <c r="A272" s="8"/>
      <c r="B272" s="7"/>
      <c r="C272" s="9"/>
      <c r="D272" s="7"/>
      <c r="E272" s="42"/>
      <c r="F272" s="23"/>
      <c r="G272" s="31"/>
      <c r="H272" s="37"/>
      <c r="I272" s="7"/>
    </row>
    <row r="273" spans="1:9" s="10" customFormat="1" ht="12.75">
      <c r="A273" s="8"/>
      <c r="B273" s="7"/>
      <c r="C273" s="8"/>
      <c r="D273" s="7"/>
      <c r="E273" s="42"/>
      <c r="F273" s="23"/>
      <c r="G273" s="31"/>
      <c r="H273" s="37"/>
      <c r="I273" s="7"/>
    </row>
    <row r="274" spans="1:9" s="10" customFormat="1" ht="12.75">
      <c r="A274" s="8"/>
      <c r="B274" s="7"/>
      <c r="C274" s="9"/>
      <c r="D274" s="7"/>
      <c r="E274" s="42"/>
      <c r="F274" s="23"/>
      <c r="G274" s="31"/>
      <c r="H274" s="37"/>
      <c r="I274" s="7"/>
    </row>
    <row r="275" spans="1:9" s="10" customFormat="1" ht="12.75">
      <c r="A275" s="8"/>
      <c r="B275" s="7"/>
      <c r="C275" s="8"/>
      <c r="D275" s="7"/>
      <c r="E275" s="42"/>
      <c r="F275" s="23"/>
      <c r="G275" s="31"/>
      <c r="H275" s="37"/>
      <c r="I275" s="7"/>
    </row>
    <row r="276" spans="1:9" s="10" customFormat="1" ht="12.75">
      <c r="A276" s="8"/>
      <c r="B276" s="7"/>
      <c r="C276" s="8"/>
      <c r="D276" s="7"/>
      <c r="E276" s="42"/>
      <c r="F276" s="23"/>
      <c r="G276" s="31"/>
      <c r="H276" s="37"/>
      <c r="I276" s="7"/>
    </row>
    <row r="277" spans="1:9" s="10" customFormat="1" ht="12.75">
      <c r="A277" s="8"/>
      <c r="B277" s="7"/>
      <c r="C277" s="8"/>
      <c r="D277" s="7"/>
      <c r="E277" s="42"/>
      <c r="F277" s="23"/>
      <c r="G277" s="31"/>
      <c r="H277" s="37"/>
      <c r="I277" s="7"/>
    </row>
    <row r="278" spans="1:9" s="10" customFormat="1" ht="12.75">
      <c r="A278" s="8"/>
      <c r="B278" s="7"/>
      <c r="C278" s="8"/>
      <c r="D278" s="7"/>
      <c r="E278" s="42"/>
      <c r="F278" s="23"/>
      <c r="G278" s="31"/>
      <c r="H278" s="37"/>
      <c r="I278" s="7"/>
    </row>
    <row r="279" spans="1:9" s="10" customFormat="1" ht="12.75">
      <c r="A279" s="8"/>
      <c r="B279" s="7"/>
      <c r="C279" s="8"/>
      <c r="D279" s="7"/>
      <c r="E279" s="42"/>
      <c r="F279" s="23"/>
      <c r="G279" s="31"/>
      <c r="H279" s="37"/>
      <c r="I279" s="7"/>
    </row>
    <row r="280" spans="1:9" s="10" customFormat="1" ht="12.75">
      <c r="A280" s="8"/>
      <c r="B280" s="7"/>
      <c r="C280" s="8"/>
      <c r="D280" s="7"/>
      <c r="E280" s="42"/>
      <c r="F280" s="23"/>
      <c r="G280" s="31"/>
      <c r="H280" s="37"/>
      <c r="I280" s="7"/>
    </row>
    <row r="281" spans="1:9" s="10" customFormat="1" ht="12.75">
      <c r="A281" s="8"/>
      <c r="B281" s="7"/>
      <c r="C281" s="8"/>
      <c r="D281" s="7"/>
      <c r="E281" s="42"/>
      <c r="F281" s="23"/>
      <c r="G281" s="31"/>
      <c r="H281" s="37"/>
      <c r="I281" s="7"/>
    </row>
    <row r="282" spans="1:9" s="10" customFormat="1" ht="12.75">
      <c r="A282" s="8"/>
      <c r="B282" s="7"/>
      <c r="C282" s="8"/>
      <c r="D282" s="7"/>
      <c r="E282" s="42"/>
      <c r="F282" s="23"/>
      <c r="G282" s="31"/>
      <c r="H282" s="37"/>
      <c r="I282" s="7"/>
    </row>
    <row r="283" spans="1:9" s="10" customFormat="1" ht="12.75">
      <c r="A283" s="8"/>
      <c r="B283" s="7"/>
      <c r="C283" s="8"/>
      <c r="D283" s="7"/>
      <c r="E283" s="42"/>
      <c r="F283" s="23"/>
      <c r="G283" s="31"/>
      <c r="H283" s="37"/>
      <c r="I283" s="7"/>
    </row>
    <row r="284" spans="1:9" s="10" customFormat="1" ht="12.75">
      <c r="A284" s="8"/>
      <c r="B284" s="7"/>
      <c r="C284" s="8"/>
      <c r="D284" s="7"/>
      <c r="E284" s="42"/>
      <c r="F284" s="23"/>
      <c r="G284" s="31"/>
      <c r="H284" s="37"/>
      <c r="I284" s="7"/>
    </row>
    <row r="285" spans="1:9" s="10" customFormat="1" ht="12.75">
      <c r="A285" s="8"/>
      <c r="B285" s="7"/>
      <c r="C285" s="8"/>
      <c r="D285" s="7"/>
      <c r="E285" s="42"/>
      <c r="F285" s="23"/>
      <c r="G285" s="31"/>
      <c r="H285" s="37"/>
      <c r="I285" s="7"/>
    </row>
    <row r="286" spans="1:9" s="10" customFormat="1" ht="12.75">
      <c r="A286" s="8"/>
      <c r="B286" s="7"/>
      <c r="C286" s="9"/>
      <c r="D286" s="7"/>
      <c r="E286" s="42"/>
      <c r="F286" s="23"/>
      <c r="G286" s="31"/>
      <c r="H286" s="37"/>
      <c r="I286" s="7"/>
    </row>
    <row r="287" spans="1:9" s="10" customFormat="1" ht="12.75">
      <c r="A287" s="7"/>
      <c r="B287" s="7"/>
      <c r="C287" s="7"/>
      <c r="D287" s="7"/>
      <c r="E287" s="42"/>
      <c r="F287" s="23"/>
      <c r="G287" s="31"/>
      <c r="H287" s="37"/>
      <c r="I287" s="7"/>
    </row>
    <row r="288" spans="1:9" s="10" customFormat="1" ht="12.75">
      <c r="A288" s="12"/>
      <c r="B288" s="7"/>
      <c r="C288" s="7"/>
      <c r="D288" s="7"/>
      <c r="E288" s="42"/>
      <c r="F288" s="23"/>
      <c r="G288" s="31"/>
      <c r="H288" s="37"/>
      <c r="I288" s="7"/>
    </row>
    <row r="289" spans="1:9" s="10" customFormat="1" ht="12.75">
      <c r="A289" s="12"/>
      <c r="B289" s="7"/>
      <c r="C289" s="7"/>
      <c r="D289" s="7"/>
      <c r="E289" s="42"/>
      <c r="F289" s="23"/>
      <c r="G289" s="31"/>
      <c r="H289" s="37"/>
      <c r="I289" s="7"/>
    </row>
    <row r="290" spans="1:9" s="10" customFormat="1" ht="12.75">
      <c r="A290" s="12"/>
      <c r="B290" s="7"/>
      <c r="C290" s="7"/>
      <c r="D290" s="7"/>
      <c r="E290" s="42"/>
      <c r="F290" s="23"/>
      <c r="G290" s="31"/>
      <c r="H290" s="37"/>
      <c r="I290" s="7"/>
    </row>
    <row r="291" spans="1:9" s="10" customFormat="1" ht="12.75">
      <c r="A291" s="7"/>
      <c r="B291" s="7"/>
      <c r="C291" s="7"/>
      <c r="D291" s="7"/>
      <c r="E291" s="42"/>
      <c r="F291" s="23"/>
      <c r="G291" s="31"/>
      <c r="H291" s="37"/>
      <c r="I291" s="7"/>
    </row>
    <row r="292" spans="1:9" s="10" customFormat="1" ht="12.75">
      <c r="A292" s="12"/>
      <c r="B292" s="7"/>
      <c r="C292" s="7"/>
      <c r="D292" s="7"/>
      <c r="E292" s="42"/>
      <c r="F292" s="23"/>
      <c r="G292" s="31"/>
      <c r="H292" s="37"/>
      <c r="I292" s="7"/>
    </row>
    <row r="293" spans="1:9" s="10" customFormat="1" ht="12.75">
      <c r="A293" s="7"/>
      <c r="B293" s="7"/>
      <c r="C293" s="7"/>
      <c r="D293" s="7"/>
      <c r="E293" s="42"/>
      <c r="F293" s="23"/>
      <c r="G293" s="31"/>
      <c r="H293" s="37"/>
      <c r="I293" s="7"/>
    </row>
    <row r="294" spans="1:9" s="10" customFormat="1" ht="12.75">
      <c r="A294" s="12"/>
      <c r="B294" s="7"/>
      <c r="C294" s="7"/>
      <c r="D294" s="7"/>
      <c r="E294" s="42"/>
      <c r="F294" s="23"/>
      <c r="G294" s="31"/>
      <c r="H294" s="37"/>
      <c r="I294" s="7"/>
    </row>
    <row r="295" spans="1:9" s="10" customFormat="1" ht="12.75">
      <c r="A295" s="12"/>
      <c r="B295" s="7"/>
      <c r="C295" s="7"/>
      <c r="D295" s="7"/>
      <c r="E295" s="42"/>
      <c r="F295" s="23"/>
      <c r="G295" s="31"/>
      <c r="H295" s="37"/>
      <c r="I295" s="7"/>
    </row>
    <row r="296" spans="1:9" s="10" customFormat="1" ht="12.75">
      <c r="A296" s="7"/>
      <c r="B296" s="7"/>
      <c r="C296" s="7"/>
      <c r="D296" s="7"/>
      <c r="E296" s="42"/>
      <c r="F296" s="23"/>
      <c r="G296" s="31"/>
      <c r="H296" s="37"/>
      <c r="I296" s="7"/>
    </row>
    <row r="297" spans="1:9" s="10" customFormat="1" ht="12.75">
      <c r="A297" s="12"/>
      <c r="B297" s="7"/>
      <c r="C297" s="7"/>
      <c r="D297" s="7"/>
      <c r="E297" s="42"/>
      <c r="F297" s="23"/>
      <c r="G297" s="31"/>
      <c r="H297" s="37"/>
      <c r="I297" s="7"/>
    </row>
    <row r="298" spans="1:9" s="10" customFormat="1" ht="12.75">
      <c r="A298" s="12"/>
      <c r="B298" s="7"/>
      <c r="C298" s="7"/>
      <c r="D298" s="7"/>
      <c r="E298" s="42"/>
      <c r="F298" s="23"/>
      <c r="G298" s="31"/>
      <c r="H298" s="37"/>
      <c r="I298" s="7"/>
    </row>
    <row r="299" spans="1:9" s="10" customFormat="1" ht="12.75">
      <c r="A299" s="12"/>
      <c r="B299" s="7"/>
      <c r="C299" s="7"/>
      <c r="D299" s="7"/>
      <c r="E299" s="42"/>
      <c r="F299" s="23"/>
      <c r="G299" s="31"/>
      <c r="H299" s="37"/>
      <c r="I299" s="7"/>
    </row>
    <row r="300" spans="1:9" s="10" customFormat="1" ht="12.75">
      <c r="A300" s="7"/>
      <c r="B300" s="11"/>
      <c r="C300" s="7"/>
      <c r="D300" s="7"/>
      <c r="E300" s="42"/>
      <c r="F300" s="23"/>
      <c r="G300" s="31"/>
      <c r="H300" s="37"/>
      <c r="I300" s="7"/>
    </row>
    <row r="301" spans="1:9" s="10" customFormat="1" ht="12.75">
      <c r="A301" s="11"/>
      <c r="B301" s="7"/>
      <c r="C301" s="11"/>
      <c r="D301" s="7"/>
      <c r="E301" s="42"/>
      <c r="F301" s="23"/>
      <c r="G301" s="31"/>
      <c r="H301" s="37"/>
      <c r="I301" s="7"/>
    </row>
    <row r="302" spans="1:9" s="10" customFormat="1" ht="12.75">
      <c r="A302" s="8"/>
      <c r="B302" s="7"/>
      <c r="C302" s="8"/>
      <c r="D302" s="7"/>
      <c r="E302" s="42"/>
      <c r="F302" s="23"/>
      <c r="G302" s="31"/>
      <c r="H302" s="37"/>
      <c r="I302" s="7"/>
    </row>
    <row r="303" spans="1:9" s="10" customFormat="1" ht="12.75">
      <c r="A303" s="8"/>
      <c r="B303" s="7"/>
      <c r="C303" s="8"/>
      <c r="D303" s="7"/>
      <c r="E303" s="42"/>
      <c r="F303" s="23"/>
      <c r="G303" s="31"/>
      <c r="H303" s="37"/>
      <c r="I303" s="7"/>
    </row>
    <row r="304" spans="1:9" s="10" customFormat="1" ht="12.75">
      <c r="A304" s="8"/>
      <c r="B304" s="7"/>
      <c r="C304" s="8"/>
      <c r="D304" s="8"/>
      <c r="E304" s="42"/>
      <c r="F304" s="23"/>
      <c r="G304" s="31"/>
      <c r="H304" s="37"/>
      <c r="I304" s="8"/>
    </row>
    <row r="305" spans="1:9" s="10" customFormat="1" ht="12.75">
      <c r="A305" s="8"/>
      <c r="B305" s="7"/>
      <c r="C305" s="8"/>
      <c r="D305" s="7"/>
      <c r="E305" s="42"/>
      <c r="F305" s="23"/>
      <c r="G305" s="31"/>
      <c r="H305" s="37"/>
      <c r="I305" s="7"/>
    </row>
    <row r="306" spans="1:9" s="10" customFormat="1" ht="12.75">
      <c r="A306" s="8"/>
      <c r="B306" s="7"/>
      <c r="C306" s="8"/>
      <c r="D306" s="7"/>
      <c r="E306" s="42"/>
      <c r="F306" s="23"/>
      <c r="G306" s="31"/>
      <c r="H306" s="37"/>
      <c r="I306" s="7"/>
    </row>
    <row r="307" spans="1:9" s="10" customFormat="1" ht="12.75">
      <c r="A307" s="8"/>
      <c r="B307" s="7"/>
      <c r="C307" s="9"/>
      <c r="D307" s="7"/>
      <c r="E307" s="42"/>
      <c r="F307" s="23"/>
      <c r="G307" s="31"/>
      <c r="H307" s="37"/>
      <c r="I307" s="7"/>
    </row>
    <row r="308" spans="1:9" s="10" customFormat="1" ht="12.75">
      <c r="A308" s="8"/>
      <c r="B308" s="7"/>
      <c r="C308" s="8"/>
      <c r="D308" s="7"/>
      <c r="E308" s="42"/>
      <c r="F308" s="23"/>
      <c r="G308" s="31"/>
      <c r="H308" s="37"/>
      <c r="I308" s="7"/>
    </row>
    <row r="309" spans="1:9" s="10" customFormat="1" ht="12.75">
      <c r="A309" s="8"/>
      <c r="B309" s="7"/>
      <c r="C309" s="9"/>
      <c r="D309" s="7"/>
      <c r="E309" s="42"/>
      <c r="F309" s="23"/>
      <c r="G309" s="31"/>
      <c r="H309" s="37"/>
      <c r="I309" s="7"/>
    </row>
    <row r="310" spans="1:9" s="10" customFormat="1" ht="12.75">
      <c r="A310" s="8"/>
      <c r="B310" s="7"/>
      <c r="C310" s="9"/>
      <c r="D310" s="7"/>
      <c r="E310" s="42"/>
      <c r="F310" s="23"/>
      <c r="G310" s="31"/>
      <c r="H310" s="37"/>
      <c r="I310" s="7"/>
    </row>
    <row r="311" spans="1:9" s="10" customFormat="1" ht="12.75">
      <c r="A311" s="8"/>
      <c r="B311" s="7"/>
      <c r="C311" s="9"/>
      <c r="D311" s="7"/>
      <c r="E311" s="42"/>
      <c r="F311" s="23"/>
      <c r="G311" s="31"/>
      <c r="H311" s="37"/>
      <c r="I311" s="7"/>
    </row>
    <row r="312" spans="1:9" s="10" customFormat="1" ht="12.75">
      <c r="A312" s="8"/>
      <c r="B312" s="7"/>
      <c r="C312" s="8"/>
      <c r="D312" s="7"/>
      <c r="E312" s="42"/>
      <c r="F312" s="23"/>
      <c r="G312" s="31"/>
      <c r="H312" s="37"/>
      <c r="I312" s="7"/>
    </row>
    <row r="313" spans="1:9" s="10" customFormat="1" ht="12.75">
      <c r="A313" s="8"/>
      <c r="B313" s="7"/>
      <c r="C313" s="8"/>
      <c r="D313" s="7"/>
      <c r="E313" s="42"/>
      <c r="F313" s="23"/>
      <c r="G313" s="31"/>
      <c r="H313" s="37"/>
      <c r="I313" s="7"/>
    </row>
    <row r="314" spans="1:9" s="10" customFormat="1" ht="12.75">
      <c r="A314" s="8"/>
      <c r="B314" s="7"/>
      <c r="C314" s="8"/>
      <c r="D314" s="7"/>
      <c r="E314" s="42"/>
      <c r="F314" s="23"/>
      <c r="G314" s="31"/>
      <c r="H314" s="37"/>
      <c r="I314" s="7"/>
    </row>
    <row r="315" spans="1:9" s="10" customFormat="1" ht="12.75">
      <c r="A315" s="8"/>
      <c r="B315" s="7"/>
      <c r="C315" s="8"/>
      <c r="D315" s="7"/>
      <c r="E315" s="42"/>
      <c r="F315" s="23"/>
      <c r="G315" s="31"/>
      <c r="H315" s="37"/>
      <c r="I315" s="7"/>
    </row>
    <row r="316" spans="1:9" s="10" customFormat="1" ht="12.75">
      <c r="A316" s="8"/>
      <c r="B316" s="7"/>
      <c r="C316" s="8"/>
      <c r="D316" s="7"/>
      <c r="E316" s="42"/>
      <c r="F316" s="23"/>
      <c r="G316" s="31"/>
      <c r="H316" s="37"/>
      <c r="I316" s="7"/>
    </row>
    <row r="317" spans="1:9" s="10" customFormat="1" ht="12.75">
      <c r="A317" s="8"/>
      <c r="B317" s="7"/>
      <c r="C317" s="8"/>
      <c r="D317" s="7"/>
      <c r="E317" s="42"/>
      <c r="F317" s="23"/>
      <c r="G317" s="31"/>
      <c r="H317" s="37"/>
      <c r="I317" s="7"/>
    </row>
    <row r="318" spans="1:9" s="10" customFormat="1" ht="12.75">
      <c r="A318" s="8"/>
      <c r="B318" s="7"/>
      <c r="C318" s="8"/>
      <c r="D318" s="7"/>
      <c r="E318" s="42"/>
      <c r="F318" s="23"/>
      <c r="G318" s="31"/>
      <c r="H318" s="37"/>
      <c r="I318" s="7"/>
    </row>
    <row r="319" spans="1:9" s="10" customFormat="1" ht="12.75">
      <c r="A319" s="8"/>
      <c r="B319" s="7"/>
      <c r="C319" s="8"/>
      <c r="D319" s="7"/>
      <c r="E319" s="42"/>
      <c r="F319" s="23"/>
      <c r="G319" s="31"/>
      <c r="H319" s="37"/>
      <c r="I319" s="7"/>
    </row>
    <row r="320" spans="1:9" s="10" customFormat="1" ht="12.75">
      <c r="A320" s="8"/>
      <c r="B320" s="7"/>
      <c r="C320" s="8"/>
      <c r="D320" s="7"/>
      <c r="E320" s="42"/>
      <c r="F320" s="23"/>
      <c r="G320" s="31"/>
      <c r="H320" s="37"/>
      <c r="I320" s="7"/>
    </row>
    <row r="321" spans="1:9" s="10" customFormat="1" ht="12.75">
      <c r="A321" s="8"/>
      <c r="B321" s="7"/>
      <c r="C321" s="8"/>
      <c r="D321" s="7"/>
      <c r="E321" s="42"/>
      <c r="F321" s="23"/>
      <c r="G321" s="31"/>
      <c r="H321" s="37"/>
      <c r="I321" s="7"/>
    </row>
    <row r="322" spans="1:9" s="10" customFormat="1" ht="12.75">
      <c r="A322" s="8"/>
      <c r="B322" s="7"/>
      <c r="C322" s="8"/>
      <c r="D322" s="7"/>
      <c r="E322" s="42"/>
      <c r="F322" s="23"/>
      <c r="G322" s="31"/>
      <c r="H322" s="37"/>
      <c r="I322" s="7"/>
    </row>
    <row r="323" spans="1:9" s="10" customFormat="1" ht="12.75">
      <c r="A323" s="8"/>
      <c r="B323" s="7"/>
      <c r="C323" s="8"/>
      <c r="D323" s="7"/>
      <c r="E323" s="42"/>
      <c r="F323" s="23"/>
      <c r="G323" s="31"/>
      <c r="H323" s="37"/>
      <c r="I323" s="7"/>
    </row>
    <row r="324" spans="1:9" s="10" customFormat="1" ht="12.75">
      <c r="A324" s="8"/>
      <c r="B324" s="7"/>
      <c r="C324" s="8"/>
      <c r="D324" s="7"/>
      <c r="E324" s="42"/>
      <c r="F324" s="23"/>
      <c r="G324" s="31"/>
      <c r="H324" s="37"/>
      <c r="I324" s="7"/>
    </row>
    <row r="325" spans="1:9" s="10" customFormat="1" ht="12.75">
      <c r="A325" s="8"/>
      <c r="B325" s="7"/>
      <c r="C325" s="9"/>
      <c r="D325" s="7"/>
      <c r="E325" s="42"/>
      <c r="F325" s="23"/>
      <c r="G325" s="31"/>
      <c r="H325" s="37"/>
      <c r="I325" s="7"/>
    </row>
    <row r="326" spans="1:9" s="10" customFormat="1" ht="12.75">
      <c r="A326" s="7"/>
      <c r="B326" s="7"/>
      <c r="C326" s="7"/>
      <c r="D326" s="7"/>
      <c r="E326" s="42"/>
      <c r="F326" s="23"/>
      <c r="G326" s="31"/>
      <c r="H326" s="37"/>
      <c r="I326" s="7"/>
    </row>
    <row r="327" spans="1:9" s="10" customFormat="1" ht="12.75">
      <c r="A327" s="7"/>
      <c r="B327" s="7"/>
      <c r="C327" s="7"/>
      <c r="D327" s="7"/>
      <c r="E327" s="42"/>
      <c r="F327" s="23"/>
      <c r="G327" s="31"/>
      <c r="H327" s="37"/>
      <c r="I327" s="7"/>
    </row>
    <row r="328" spans="1:9" s="10" customFormat="1" ht="12.75">
      <c r="A328" s="12"/>
      <c r="B328" s="7"/>
      <c r="C328" s="7"/>
      <c r="D328" s="7"/>
      <c r="E328" s="42"/>
      <c r="F328" s="23"/>
      <c r="G328" s="31"/>
      <c r="H328" s="37"/>
      <c r="I328" s="7"/>
    </row>
    <row r="329" spans="1:9" s="10" customFormat="1" ht="12.75">
      <c r="A329" s="12"/>
      <c r="B329" s="7"/>
      <c r="C329" s="7"/>
      <c r="D329" s="7"/>
      <c r="E329" s="42"/>
      <c r="F329" s="23"/>
      <c r="G329" s="31"/>
      <c r="H329" s="37"/>
      <c r="I329" s="7"/>
    </row>
    <row r="330" spans="1:9" s="10" customFormat="1" ht="12.75">
      <c r="A330" s="12"/>
      <c r="B330" s="7"/>
      <c r="C330" s="7"/>
      <c r="D330" s="7"/>
      <c r="E330" s="42"/>
      <c r="F330" s="23"/>
      <c r="G330" s="31"/>
      <c r="H330" s="37"/>
      <c r="I330" s="7"/>
    </row>
    <row r="331" spans="1:9" s="10" customFormat="1" ht="12.75">
      <c r="A331" s="7"/>
      <c r="B331" s="7"/>
      <c r="C331" s="7"/>
      <c r="D331" s="7"/>
      <c r="E331" s="42"/>
      <c r="F331" s="23"/>
      <c r="G331" s="31"/>
      <c r="H331" s="37"/>
      <c r="I331" s="7"/>
    </row>
    <row r="332" spans="1:9" s="10" customFormat="1" ht="12.75">
      <c r="A332" s="12"/>
      <c r="B332" s="7"/>
      <c r="C332" s="7"/>
      <c r="D332" s="7"/>
      <c r="E332" s="42"/>
      <c r="F332" s="23"/>
      <c r="G332" s="31"/>
      <c r="H332" s="37"/>
      <c r="I332" s="7"/>
    </row>
    <row r="333" spans="1:9" s="10" customFormat="1" ht="12.75">
      <c r="A333" s="12"/>
      <c r="B333" s="7"/>
      <c r="C333" s="7"/>
      <c r="D333" s="7"/>
      <c r="E333" s="42"/>
      <c r="F333" s="23"/>
      <c r="G333" s="31"/>
      <c r="H333" s="37"/>
      <c r="I333" s="7"/>
    </row>
    <row r="334" spans="1:9" s="10" customFormat="1" ht="12.75">
      <c r="A334" s="7"/>
      <c r="B334" s="7"/>
      <c r="C334" s="7"/>
      <c r="D334" s="7"/>
      <c r="E334" s="42"/>
      <c r="F334" s="23"/>
      <c r="G334" s="31"/>
      <c r="H334" s="37"/>
      <c r="I334" s="7"/>
    </row>
    <row r="335" spans="1:9" s="10" customFormat="1" ht="12.75">
      <c r="A335" s="12"/>
      <c r="B335" s="7"/>
      <c r="C335" s="7"/>
      <c r="D335" s="7"/>
      <c r="E335" s="42"/>
      <c r="F335" s="23"/>
      <c r="G335" s="31"/>
      <c r="H335" s="37"/>
      <c r="I335" s="7"/>
    </row>
    <row r="336" spans="1:9" s="10" customFormat="1" ht="12.75">
      <c r="A336" s="12"/>
      <c r="B336" s="7"/>
      <c r="C336" s="7"/>
      <c r="D336" s="7"/>
      <c r="E336" s="42"/>
      <c r="F336" s="23"/>
      <c r="G336" s="31"/>
      <c r="H336" s="37"/>
      <c r="I336" s="7"/>
    </row>
    <row r="337" spans="1:9" s="10" customFormat="1" ht="12.75">
      <c r="A337" s="12"/>
      <c r="B337" s="7"/>
      <c r="C337" s="7"/>
      <c r="D337" s="7"/>
      <c r="E337" s="42"/>
      <c r="F337" s="23"/>
      <c r="G337" s="31"/>
      <c r="H337" s="37"/>
      <c r="I337" s="7"/>
    </row>
    <row r="338" spans="1:9" s="10" customFormat="1" ht="12.75">
      <c r="A338" s="7"/>
      <c r="B338" s="11"/>
      <c r="C338" s="7"/>
      <c r="D338" s="7"/>
      <c r="E338" s="42"/>
      <c r="F338" s="23"/>
      <c r="G338" s="31"/>
      <c r="H338" s="37"/>
      <c r="I338" s="7"/>
    </row>
    <row r="339" spans="1:9" s="10" customFormat="1" ht="12.75">
      <c r="A339" s="11"/>
      <c r="B339" s="7"/>
      <c r="C339" s="11"/>
      <c r="D339" s="7"/>
      <c r="E339" s="42"/>
      <c r="F339" s="23"/>
      <c r="G339" s="31"/>
      <c r="H339" s="37"/>
      <c r="I339" s="7"/>
    </row>
    <row r="340" spans="1:9" s="10" customFormat="1" ht="12.75">
      <c r="A340" s="8"/>
      <c r="B340" s="7"/>
      <c r="C340" s="8"/>
      <c r="D340" s="7"/>
      <c r="E340" s="42"/>
      <c r="F340" s="23"/>
      <c r="G340" s="31"/>
      <c r="H340" s="37"/>
      <c r="I340" s="7"/>
    </row>
    <row r="341" spans="1:9" s="10" customFormat="1" ht="12.75">
      <c r="A341" s="8"/>
      <c r="B341" s="7"/>
      <c r="C341" s="8"/>
      <c r="D341" s="7"/>
      <c r="E341" s="42"/>
      <c r="F341" s="23"/>
      <c r="G341" s="31"/>
      <c r="H341" s="37"/>
      <c r="I341" s="7"/>
    </row>
    <row r="342" spans="1:9" s="10" customFormat="1" ht="12.75">
      <c r="A342" s="8"/>
      <c r="B342" s="7"/>
      <c r="C342" s="8"/>
      <c r="D342" s="7"/>
      <c r="E342" s="42"/>
      <c r="F342" s="23"/>
      <c r="G342" s="31"/>
      <c r="H342" s="37"/>
      <c r="I342" s="7"/>
    </row>
    <row r="343" spans="1:9" s="10" customFormat="1" ht="12.75">
      <c r="A343" s="8"/>
      <c r="B343" s="7"/>
      <c r="C343" s="8"/>
      <c r="D343" s="7"/>
      <c r="E343" s="42"/>
      <c r="F343" s="23"/>
      <c r="G343" s="31"/>
      <c r="H343" s="37"/>
      <c r="I343" s="7"/>
    </row>
    <row r="344" spans="1:9" s="10" customFormat="1" ht="12.75">
      <c r="A344" s="8"/>
      <c r="B344" s="7"/>
      <c r="C344" s="8"/>
      <c r="D344" s="7"/>
      <c r="E344" s="42"/>
      <c r="F344" s="23"/>
      <c r="G344" s="31"/>
      <c r="H344" s="37"/>
      <c r="I344" s="7"/>
    </row>
    <row r="345" spans="1:9" s="10" customFormat="1" ht="12.75">
      <c r="A345" s="8"/>
      <c r="B345" s="7"/>
      <c r="C345" s="8"/>
      <c r="D345" s="8"/>
      <c r="E345" s="42"/>
      <c r="F345" s="23"/>
      <c r="G345" s="31"/>
      <c r="H345" s="37"/>
      <c r="I345" s="8"/>
    </row>
    <row r="346" spans="1:9" s="10" customFormat="1" ht="12.75">
      <c r="A346" s="8"/>
      <c r="B346" s="7"/>
      <c r="C346" s="8"/>
      <c r="D346" s="7"/>
      <c r="E346" s="42"/>
      <c r="F346" s="23"/>
      <c r="G346" s="31"/>
      <c r="H346" s="37"/>
      <c r="I346" s="7"/>
    </row>
    <row r="347" spans="1:9" s="10" customFormat="1" ht="12.75">
      <c r="A347" s="8"/>
      <c r="B347" s="7"/>
      <c r="C347" s="8"/>
      <c r="D347" s="7"/>
      <c r="E347" s="42"/>
      <c r="F347" s="23"/>
      <c r="G347" s="31"/>
      <c r="H347" s="37"/>
      <c r="I347" s="7"/>
    </row>
    <row r="348" spans="1:9" s="10" customFormat="1" ht="12.75">
      <c r="A348" s="8"/>
      <c r="B348" s="7"/>
      <c r="C348" s="9"/>
      <c r="D348" s="7"/>
      <c r="E348" s="42"/>
      <c r="F348" s="23"/>
      <c r="G348" s="31"/>
      <c r="H348" s="37"/>
      <c r="I348" s="7"/>
    </row>
    <row r="349" spans="1:9" s="10" customFormat="1" ht="12.75">
      <c r="A349" s="8"/>
      <c r="B349" s="7"/>
      <c r="C349" s="8"/>
      <c r="D349" s="7"/>
      <c r="E349" s="42"/>
      <c r="F349" s="23"/>
      <c r="G349" s="31"/>
      <c r="H349" s="37"/>
      <c r="I349" s="7"/>
    </row>
    <row r="350" spans="1:9" s="10" customFormat="1" ht="12.75">
      <c r="A350" s="8"/>
      <c r="B350" s="7"/>
      <c r="C350" s="9"/>
      <c r="D350" s="7"/>
      <c r="E350" s="42"/>
      <c r="F350" s="23"/>
      <c r="G350" s="31"/>
      <c r="H350" s="37"/>
      <c r="I350" s="7"/>
    </row>
    <row r="351" spans="1:9" s="10" customFormat="1" ht="12.75">
      <c r="A351" s="8"/>
      <c r="B351" s="7"/>
      <c r="C351" s="9"/>
      <c r="D351" s="7"/>
      <c r="E351" s="42"/>
      <c r="F351" s="23"/>
      <c r="G351" s="31"/>
      <c r="H351" s="37"/>
      <c r="I351" s="7"/>
    </row>
    <row r="352" spans="1:9" s="10" customFormat="1" ht="12.75">
      <c r="A352" s="8"/>
      <c r="B352" s="7"/>
      <c r="C352" s="9"/>
      <c r="D352" s="7"/>
      <c r="E352" s="42"/>
      <c r="F352" s="23"/>
      <c r="G352" s="31"/>
      <c r="H352" s="37"/>
      <c r="I352" s="7"/>
    </row>
    <row r="353" spans="1:9" s="10" customFormat="1" ht="12.75">
      <c r="A353" s="8"/>
      <c r="B353" s="7"/>
      <c r="C353" s="8"/>
      <c r="D353" s="7"/>
      <c r="E353" s="42"/>
      <c r="F353" s="23"/>
      <c r="G353" s="31"/>
      <c r="H353" s="37"/>
      <c r="I353" s="7"/>
    </row>
    <row r="354" spans="1:9" s="10" customFormat="1" ht="12.75">
      <c r="A354" s="8"/>
      <c r="B354" s="7"/>
      <c r="C354" s="8"/>
      <c r="D354" s="7"/>
      <c r="E354" s="42"/>
      <c r="F354" s="23"/>
      <c r="G354" s="31"/>
      <c r="H354" s="37"/>
      <c r="I354" s="7"/>
    </row>
    <row r="355" spans="1:9" s="10" customFormat="1" ht="12.75">
      <c r="A355" s="8"/>
      <c r="B355" s="7"/>
      <c r="C355" s="8"/>
      <c r="D355" s="7"/>
      <c r="E355" s="42"/>
      <c r="F355" s="23"/>
      <c r="G355" s="31"/>
      <c r="H355" s="37"/>
      <c r="I355" s="7"/>
    </row>
    <row r="356" spans="1:9" s="10" customFormat="1" ht="12.75">
      <c r="A356" s="8"/>
      <c r="B356" s="7"/>
      <c r="C356" s="8"/>
      <c r="D356" s="7"/>
      <c r="E356" s="42"/>
      <c r="F356" s="23"/>
      <c r="G356" s="31"/>
      <c r="H356" s="37"/>
      <c r="I356" s="7"/>
    </row>
    <row r="357" spans="1:9" s="10" customFormat="1" ht="12.75">
      <c r="A357" s="8"/>
      <c r="B357" s="7"/>
      <c r="C357" s="8"/>
      <c r="D357" s="7"/>
      <c r="E357" s="42"/>
      <c r="F357" s="23"/>
      <c r="G357" s="31"/>
      <c r="H357" s="37"/>
      <c r="I357" s="7"/>
    </row>
    <row r="358" spans="1:9" s="10" customFormat="1" ht="12.75">
      <c r="A358" s="8"/>
      <c r="B358" s="7"/>
      <c r="C358" s="8"/>
      <c r="D358" s="7"/>
      <c r="E358" s="42"/>
      <c r="F358" s="23"/>
      <c r="G358" s="31"/>
      <c r="H358" s="37"/>
      <c r="I358" s="7"/>
    </row>
    <row r="359" spans="1:9" s="10" customFormat="1" ht="12.75">
      <c r="A359" s="8"/>
      <c r="B359" s="7"/>
      <c r="C359" s="8"/>
      <c r="D359" s="7"/>
      <c r="E359" s="42"/>
      <c r="F359" s="23"/>
      <c r="G359" s="31"/>
      <c r="H359" s="37"/>
      <c r="I359" s="7"/>
    </row>
    <row r="360" spans="1:9" s="10" customFormat="1" ht="12.75">
      <c r="A360" s="8"/>
      <c r="B360" s="7"/>
      <c r="C360" s="8"/>
      <c r="D360" s="7"/>
      <c r="E360" s="42"/>
      <c r="F360" s="23"/>
      <c r="G360" s="31"/>
      <c r="H360" s="37"/>
      <c r="I360" s="7"/>
    </row>
    <row r="361" spans="1:9" s="10" customFormat="1" ht="12.75">
      <c r="A361" s="8"/>
      <c r="B361" s="7"/>
      <c r="C361" s="9"/>
      <c r="D361" s="7"/>
      <c r="E361" s="42"/>
      <c r="F361" s="23"/>
      <c r="G361" s="31"/>
      <c r="H361" s="37"/>
      <c r="I361" s="7"/>
    </row>
    <row r="362" spans="1:9" s="10" customFormat="1" ht="12.75">
      <c r="A362" s="7"/>
      <c r="B362" s="7"/>
      <c r="C362" s="7"/>
      <c r="D362" s="7"/>
      <c r="E362" s="42"/>
      <c r="F362" s="23"/>
      <c r="G362" s="31"/>
      <c r="H362" s="37"/>
      <c r="I362" s="7"/>
    </row>
    <row r="363" spans="1:9" s="10" customFormat="1" ht="12.75">
      <c r="A363" s="7"/>
      <c r="B363" s="7"/>
      <c r="C363" s="7"/>
      <c r="D363" s="7"/>
      <c r="E363" s="42"/>
      <c r="F363" s="23"/>
      <c r="G363" s="31"/>
      <c r="H363" s="37"/>
      <c r="I363" s="7"/>
    </row>
    <row r="364" spans="1:9" s="10" customFormat="1" ht="12.75">
      <c r="A364" s="12"/>
      <c r="B364" s="7"/>
      <c r="C364" s="7"/>
      <c r="D364" s="7"/>
      <c r="E364" s="42"/>
      <c r="F364" s="23"/>
      <c r="G364" s="31"/>
      <c r="H364" s="37"/>
      <c r="I364" s="7"/>
    </row>
    <row r="365" spans="1:9" s="10" customFormat="1" ht="12.75">
      <c r="A365" s="7"/>
      <c r="B365" s="7"/>
      <c r="C365" s="7"/>
      <c r="D365" s="7"/>
      <c r="E365" s="42"/>
      <c r="F365" s="23"/>
      <c r="G365" s="31"/>
      <c r="H365" s="37"/>
      <c r="I365" s="7"/>
    </row>
    <row r="366" spans="1:9" s="10" customFormat="1" ht="12.75">
      <c r="A366" s="12"/>
      <c r="B366" s="7"/>
      <c r="C366" s="7"/>
      <c r="D366" s="7"/>
      <c r="E366" s="42"/>
      <c r="F366" s="23"/>
      <c r="G366" s="31"/>
      <c r="H366" s="37"/>
      <c r="I366" s="7"/>
    </row>
    <row r="367" spans="1:9" s="10" customFormat="1" ht="12.75">
      <c r="A367" s="7"/>
      <c r="B367" s="7"/>
      <c r="C367" s="7"/>
      <c r="D367" s="7"/>
      <c r="E367" s="42"/>
      <c r="F367" s="23"/>
      <c r="G367" s="31"/>
      <c r="H367" s="37"/>
      <c r="I367" s="7"/>
    </row>
    <row r="368" spans="1:9" s="10" customFormat="1" ht="12.75">
      <c r="A368" s="12"/>
      <c r="B368" s="7"/>
      <c r="C368" s="7"/>
      <c r="D368" s="7"/>
      <c r="E368" s="42"/>
      <c r="F368" s="23"/>
      <c r="G368" s="31"/>
      <c r="H368" s="37"/>
      <c r="I368" s="7"/>
    </row>
    <row r="369" spans="1:9" s="10" customFormat="1" ht="12.75">
      <c r="A369" s="12"/>
      <c r="B369" s="7"/>
      <c r="C369" s="7"/>
      <c r="D369" s="7"/>
      <c r="E369" s="42"/>
      <c r="F369" s="23"/>
      <c r="G369" s="31"/>
      <c r="H369" s="37"/>
      <c r="I369" s="7"/>
    </row>
    <row r="370" spans="1:9" s="10" customFormat="1" ht="12.75">
      <c r="A370" s="7"/>
      <c r="B370" s="7"/>
      <c r="C370" s="7"/>
      <c r="D370" s="7"/>
      <c r="E370" s="42"/>
      <c r="F370" s="23"/>
      <c r="G370" s="31"/>
      <c r="H370" s="37"/>
      <c r="I370" s="7"/>
    </row>
    <row r="371" spans="1:9" s="10" customFormat="1" ht="12.75">
      <c r="A371" s="12"/>
      <c r="B371" s="7"/>
      <c r="C371" s="7"/>
      <c r="D371" s="7"/>
      <c r="E371" s="42"/>
      <c r="F371" s="23"/>
      <c r="G371" s="31"/>
      <c r="H371" s="37"/>
      <c r="I371" s="7"/>
    </row>
    <row r="372" spans="1:9" s="10" customFormat="1" ht="12.75">
      <c r="A372" s="12"/>
      <c r="B372" s="7"/>
      <c r="C372" s="7"/>
      <c r="D372" s="7"/>
      <c r="E372" s="42"/>
      <c r="F372" s="23"/>
      <c r="G372" s="31"/>
      <c r="H372" s="37"/>
      <c r="I372" s="7"/>
    </row>
    <row r="373" spans="1:9" s="10" customFormat="1" ht="12.75">
      <c r="A373" s="12"/>
      <c r="B373" s="7"/>
      <c r="C373" s="7"/>
      <c r="D373" s="7"/>
      <c r="E373" s="42"/>
      <c r="F373" s="23"/>
      <c r="G373" s="31"/>
      <c r="H373" s="37"/>
      <c r="I373" s="7"/>
    </row>
    <row r="374" spans="1:9" s="10" customFormat="1" ht="12.75">
      <c r="A374" s="7"/>
      <c r="B374" s="11"/>
      <c r="C374" s="7"/>
      <c r="D374" s="7"/>
      <c r="E374" s="42"/>
      <c r="F374" s="23"/>
      <c r="G374" s="31"/>
      <c r="H374" s="37"/>
      <c r="I374" s="7"/>
    </row>
    <row r="375" spans="1:9" s="10" customFormat="1" ht="12.75">
      <c r="A375" s="11"/>
      <c r="B375" s="7"/>
      <c r="C375" s="11"/>
      <c r="D375" s="7"/>
      <c r="E375" s="42"/>
      <c r="F375" s="23"/>
      <c r="G375" s="31"/>
      <c r="H375" s="37"/>
      <c r="I375" s="7"/>
    </row>
    <row r="376" spans="1:9" s="10" customFormat="1" ht="12.75">
      <c r="A376" s="8"/>
      <c r="B376" s="7"/>
      <c r="C376" s="8"/>
      <c r="D376" s="7"/>
      <c r="E376" s="42"/>
      <c r="F376" s="23"/>
      <c r="G376" s="31"/>
      <c r="H376" s="37"/>
      <c r="I376" s="7"/>
    </row>
    <row r="377" spans="1:9" s="10" customFormat="1" ht="12.75">
      <c r="A377" s="8"/>
      <c r="B377" s="7"/>
      <c r="C377" s="8"/>
      <c r="D377" s="7"/>
      <c r="E377" s="42"/>
      <c r="F377" s="23"/>
      <c r="G377" s="31"/>
      <c r="H377" s="37"/>
      <c r="I377" s="7"/>
    </row>
    <row r="378" spans="1:9" s="10" customFormat="1" ht="12.75">
      <c r="A378" s="8"/>
      <c r="B378" s="7"/>
      <c r="C378" s="8"/>
      <c r="D378" s="7"/>
      <c r="E378" s="42"/>
      <c r="F378" s="23"/>
      <c r="G378" s="31"/>
      <c r="H378" s="37"/>
      <c r="I378" s="7"/>
    </row>
    <row r="379" spans="1:9" s="10" customFormat="1" ht="12.75">
      <c r="A379" s="8"/>
      <c r="B379" s="7"/>
      <c r="C379" s="8"/>
      <c r="D379" s="7"/>
      <c r="E379" s="42"/>
      <c r="F379" s="23"/>
      <c r="G379" s="31"/>
      <c r="H379" s="37"/>
      <c r="I379" s="7"/>
    </row>
    <row r="380" spans="1:9" s="10" customFormat="1" ht="12.75">
      <c r="A380" s="8"/>
      <c r="B380" s="7"/>
      <c r="C380" s="8"/>
      <c r="D380" s="7"/>
      <c r="E380" s="42"/>
      <c r="F380" s="23"/>
      <c r="G380" s="31"/>
      <c r="H380" s="37"/>
      <c r="I380" s="7"/>
    </row>
    <row r="381" spans="1:9" s="10" customFormat="1" ht="12.75">
      <c r="A381" s="8"/>
      <c r="B381" s="7"/>
      <c r="C381" s="8"/>
      <c r="D381" s="7"/>
      <c r="E381" s="42"/>
      <c r="F381" s="23"/>
      <c r="G381" s="31"/>
      <c r="H381" s="37"/>
      <c r="I381" s="7"/>
    </row>
    <row r="382" spans="1:9" s="10" customFormat="1" ht="12.75">
      <c r="A382" s="8"/>
      <c r="B382" s="7"/>
      <c r="C382" s="8"/>
      <c r="D382" s="8"/>
      <c r="E382" s="42"/>
      <c r="F382" s="23"/>
      <c r="G382" s="31"/>
      <c r="H382" s="37"/>
      <c r="I382" s="8"/>
    </row>
    <row r="383" spans="1:9" s="10" customFormat="1" ht="12.75">
      <c r="A383" s="8"/>
      <c r="B383" s="7"/>
      <c r="C383" s="8"/>
      <c r="D383" s="7"/>
      <c r="E383" s="42"/>
      <c r="F383" s="23"/>
      <c r="G383" s="31"/>
      <c r="H383" s="37"/>
      <c r="I383" s="7"/>
    </row>
    <row r="384" spans="1:9" s="10" customFormat="1" ht="12.75">
      <c r="A384" s="8"/>
      <c r="B384" s="7"/>
      <c r="C384" s="9"/>
      <c r="D384" s="7"/>
      <c r="E384" s="42"/>
      <c r="F384" s="23"/>
      <c r="G384" s="31"/>
      <c r="H384" s="37"/>
      <c r="I384" s="7"/>
    </row>
    <row r="385" spans="1:9" s="10" customFormat="1" ht="12.75">
      <c r="A385" s="8"/>
      <c r="B385" s="7"/>
      <c r="C385" s="8"/>
      <c r="D385" s="7"/>
      <c r="E385" s="42"/>
      <c r="F385" s="23"/>
      <c r="G385" s="31"/>
      <c r="H385" s="37"/>
      <c r="I385" s="7"/>
    </row>
    <row r="386" spans="1:9" s="10" customFormat="1" ht="12.75">
      <c r="A386" s="8"/>
      <c r="B386" s="7"/>
      <c r="C386" s="9"/>
      <c r="D386" s="7"/>
      <c r="E386" s="42"/>
      <c r="F386" s="23"/>
      <c r="G386" s="31"/>
      <c r="H386" s="37"/>
      <c r="I386" s="7"/>
    </row>
    <row r="387" spans="1:9" s="10" customFormat="1" ht="12.75">
      <c r="A387" s="8"/>
      <c r="B387" s="7"/>
      <c r="C387" s="9"/>
      <c r="D387" s="7"/>
      <c r="E387" s="42"/>
      <c r="F387" s="23"/>
      <c r="G387" s="31"/>
      <c r="H387" s="37"/>
      <c r="I387" s="7"/>
    </row>
    <row r="388" spans="1:9" s="10" customFormat="1" ht="12.75">
      <c r="A388" s="8"/>
      <c r="B388" s="7"/>
      <c r="C388" s="8"/>
      <c r="D388" s="7"/>
      <c r="E388" s="42"/>
      <c r="F388" s="23"/>
      <c r="G388" s="31"/>
      <c r="H388" s="37"/>
      <c r="I388" s="7"/>
    </row>
    <row r="389" spans="1:9" s="10" customFormat="1" ht="12.75">
      <c r="A389" s="8"/>
      <c r="B389" s="7"/>
      <c r="C389" s="8"/>
      <c r="D389" s="7"/>
      <c r="E389" s="42"/>
      <c r="F389" s="23"/>
      <c r="G389" s="31"/>
      <c r="H389" s="37"/>
      <c r="I389" s="7"/>
    </row>
    <row r="390" spans="1:9" s="10" customFormat="1" ht="12.75">
      <c r="A390" s="8"/>
      <c r="B390" s="7"/>
      <c r="C390" s="8"/>
      <c r="D390" s="7"/>
      <c r="E390" s="42"/>
      <c r="F390" s="23"/>
      <c r="G390" s="31"/>
      <c r="H390" s="37"/>
      <c r="I390" s="7"/>
    </row>
    <row r="391" spans="1:9" s="10" customFormat="1" ht="12.75">
      <c r="A391" s="8"/>
      <c r="B391" s="7"/>
      <c r="C391" s="8"/>
      <c r="D391" s="7"/>
      <c r="E391" s="42"/>
      <c r="F391" s="23"/>
      <c r="G391" s="31"/>
      <c r="H391" s="37"/>
      <c r="I391" s="7"/>
    </row>
    <row r="392" spans="1:9" s="10" customFormat="1" ht="12.75">
      <c r="A392" s="8"/>
      <c r="B392" s="7"/>
      <c r="C392" s="8"/>
      <c r="D392" s="7"/>
      <c r="E392" s="42"/>
      <c r="F392" s="23"/>
      <c r="G392" s="31"/>
      <c r="H392" s="37"/>
      <c r="I392" s="7"/>
    </row>
    <row r="393" spans="1:9" s="10" customFormat="1" ht="12.75">
      <c r="A393" s="8"/>
      <c r="B393" s="7"/>
      <c r="C393" s="8"/>
      <c r="D393" s="7"/>
      <c r="E393" s="42"/>
      <c r="F393" s="23"/>
      <c r="G393" s="31"/>
      <c r="H393" s="37"/>
      <c r="I393" s="7"/>
    </row>
    <row r="394" spans="1:9" s="10" customFormat="1" ht="12.75">
      <c r="A394" s="8"/>
      <c r="B394" s="7"/>
      <c r="C394" s="8"/>
      <c r="D394" s="7"/>
      <c r="E394" s="42"/>
      <c r="F394" s="23"/>
      <c r="G394" s="31"/>
      <c r="H394" s="37"/>
      <c r="I394" s="7"/>
    </row>
    <row r="395" spans="1:9" s="10" customFormat="1" ht="12.75">
      <c r="A395" s="8"/>
      <c r="B395" s="7"/>
      <c r="C395" s="9"/>
      <c r="D395" s="7"/>
      <c r="E395" s="42"/>
      <c r="F395" s="23"/>
      <c r="G395" s="31"/>
      <c r="H395" s="37"/>
      <c r="I395" s="7"/>
    </row>
    <row r="396" spans="1:9" s="10" customFormat="1" ht="12.75">
      <c r="A396" s="7"/>
      <c r="B396" s="7"/>
      <c r="C396" s="7"/>
      <c r="D396" s="7"/>
      <c r="E396" s="42"/>
      <c r="F396" s="23"/>
      <c r="G396" s="31"/>
      <c r="H396" s="37"/>
      <c r="I396" s="7"/>
    </row>
    <row r="397" spans="1:9" s="10" customFormat="1" ht="12.75">
      <c r="A397" s="7"/>
      <c r="B397" s="7"/>
      <c r="C397" s="7"/>
      <c r="D397" s="7"/>
      <c r="E397" s="42"/>
      <c r="F397" s="23"/>
      <c r="G397" s="31"/>
      <c r="H397" s="37"/>
      <c r="I397" s="7"/>
    </row>
    <row r="398" spans="1:9" s="10" customFormat="1" ht="12.75">
      <c r="A398" s="7"/>
      <c r="B398" s="7"/>
      <c r="C398" s="7"/>
      <c r="D398" s="7"/>
      <c r="E398" s="42"/>
      <c r="F398" s="23"/>
      <c r="G398" s="31"/>
      <c r="H398" s="37"/>
      <c r="I398" s="7"/>
    </row>
    <row r="399" spans="1:9" s="10" customFormat="1" ht="12.75">
      <c r="A399" s="7"/>
      <c r="B399" s="7"/>
      <c r="C399" s="7"/>
      <c r="D399" s="7"/>
      <c r="E399" s="42"/>
      <c r="F399" s="23"/>
      <c r="G399" s="31"/>
      <c r="H399" s="37"/>
      <c r="I399" s="7"/>
    </row>
    <row r="400" spans="1:9" s="10" customFormat="1" ht="12.75">
      <c r="A400" s="12"/>
      <c r="B400" s="7"/>
      <c r="C400" s="7"/>
      <c r="D400" s="7"/>
      <c r="E400" s="42"/>
      <c r="F400" s="23"/>
      <c r="G400" s="31"/>
      <c r="H400" s="37"/>
      <c r="I400" s="7"/>
    </row>
    <row r="401" spans="1:9" s="10" customFormat="1" ht="12.75">
      <c r="A401" s="7"/>
      <c r="B401" s="7"/>
      <c r="C401" s="7"/>
      <c r="D401" s="7"/>
      <c r="E401" s="42"/>
      <c r="F401" s="23"/>
      <c r="G401" s="31"/>
      <c r="H401" s="37"/>
      <c r="I401" s="7"/>
    </row>
    <row r="402" spans="1:9" s="10" customFormat="1" ht="12.75">
      <c r="A402" s="12"/>
      <c r="B402" s="7"/>
      <c r="C402" s="7"/>
      <c r="D402" s="7"/>
      <c r="E402" s="42"/>
      <c r="F402" s="23"/>
      <c r="G402" s="31"/>
      <c r="H402" s="37"/>
      <c r="I402" s="7"/>
    </row>
    <row r="403" spans="1:9" s="10" customFormat="1" ht="12.75">
      <c r="A403" s="12"/>
      <c r="B403" s="7"/>
      <c r="C403" s="7"/>
      <c r="D403" s="7"/>
      <c r="E403" s="42"/>
      <c r="F403" s="23"/>
      <c r="G403" s="31"/>
      <c r="H403" s="37"/>
      <c r="I403" s="7"/>
    </row>
    <row r="404" spans="1:9" s="10" customFormat="1" ht="12.75">
      <c r="A404" s="7"/>
      <c r="B404" s="7"/>
      <c r="C404" s="7"/>
      <c r="D404" s="7"/>
      <c r="E404" s="42"/>
      <c r="F404" s="23"/>
      <c r="G404" s="31"/>
      <c r="H404" s="37"/>
      <c r="I404" s="7"/>
    </row>
    <row r="405" spans="1:9" s="10" customFormat="1" ht="12.75">
      <c r="A405" s="12"/>
      <c r="B405" s="7"/>
      <c r="C405" s="7"/>
      <c r="D405" s="7"/>
      <c r="E405" s="42"/>
      <c r="F405" s="23"/>
      <c r="G405" s="31"/>
      <c r="H405" s="37"/>
      <c r="I405" s="7"/>
    </row>
    <row r="406" spans="1:9" s="10" customFormat="1" ht="12.75">
      <c r="A406" s="12"/>
      <c r="B406" s="7"/>
      <c r="C406" s="7"/>
      <c r="D406" s="7"/>
      <c r="E406" s="42"/>
      <c r="F406" s="23"/>
      <c r="G406" s="31"/>
      <c r="H406" s="37"/>
      <c r="I406" s="7"/>
    </row>
    <row r="407" spans="1:9" s="10" customFormat="1" ht="12.75">
      <c r="A407" s="12"/>
      <c r="B407" s="7"/>
      <c r="C407" s="7"/>
      <c r="D407" s="7"/>
      <c r="E407" s="42"/>
      <c r="F407" s="23"/>
      <c r="G407" s="31"/>
      <c r="H407" s="37"/>
      <c r="I407" s="7"/>
    </row>
    <row r="408" spans="1:9" s="10" customFormat="1" ht="12.75">
      <c r="A408" s="7"/>
      <c r="B408" s="11"/>
      <c r="C408" s="7"/>
      <c r="D408" s="7"/>
      <c r="E408" s="42"/>
      <c r="F408" s="23"/>
      <c r="G408" s="31"/>
      <c r="H408" s="37"/>
      <c r="I408" s="7"/>
    </row>
    <row r="409" spans="1:9" s="10" customFormat="1" ht="12.75">
      <c r="A409" s="11"/>
      <c r="B409" s="7"/>
      <c r="C409" s="11"/>
      <c r="D409" s="7"/>
      <c r="E409" s="42"/>
      <c r="F409" s="23"/>
      <c r="G409" s="31"/>
      <c r="H409" s="37"/>
      <c r="I409" s="7"/>
    </row>
    <row r="410" spans="1:9" s="10" customFormat="1" ht="12.75">
      <c r="A410" s="8"/>
      <c r="B410" s="7"/>
      <c r="C410" s="8"/>
      <c r="D410" s="7"/>
      <c r="E410" s="42"/>
      <c r="F410" s="23"/>
      <c r="G410" s="31"/>
      <c r="H410" s="37"/>
      <c r="I410" s="7"/>
    </row>
    <row r="411" spans="1:9" s="10" customFormat="1" ht="12.75">
      <c r="A411" s="8"/>
      <c r="B411" s="7"/>
      <c r="C411" s="8"/>
      <c r="D411" s="7"/>
      <c r="E411" s="42"/>
      <c r="F411" s="23"/>
      <c r="G411" s="31"/>
      <c r="H411" s="37"/>
      <c r="I411" s="7"/>
    </row>
    <row r="412" spans="1:9" s="10" customFormat="1" ht="12.75">
      <c r="A412" s="8"/>
      <c r="B412" s="7"/>
      <c r="C412" s="8"/>
      <c r="D412" s="7"/>
      <c r="E412" s="42"/>
      <c r="F412" s="23"/>
      <c r="G412" s="31"/>
      <c r="H412" s="37"/>
      <c r="I412" s="7"/>
    </row>
    <row r="413" spans="1:9" s="10" customFormat="1" ht="12.75">
      <c r="A413" s="8"/>
      <c r="B413" s="7"/>
      <c r="C413" s="8"/>
      <c r="D413" s="7"/>
      <c r="E413" s="42"/>
      <c r="F413" s="23"/>
      <c r="G413" s="31"/>
      <c r="H413" s="37"/>
      <c r="I413" s="7"/>
    </row>
    <row r="414" spans="1:9" s="10" customFormat="1" ht="12.75">
      <c r="A414" s="8"/>
      <c r="B414" s="7"/>
      <c r="C414" s="8"/>
      <c r="D414" s="8"/>
      <c r="E414" s="42"/>
      <c r="F414" s="23"/>
      <c r="G414" s="31"/>
      <c r="H414" s="37"/>
      <c r="I414" s="8"/>
    </row>
    <row r="415" spans="1:9" s="10" customFormat="1" ht="12.75">
      <c r="A415" s="8"/>
      <c r="B415" s="7"/>
      <c r="C415" s="8"/>
      <c r="D415" s="7"/>
      <c r="E415" s="42"/>
      <c r="F415" s="23"/>
      <c r="G415" s="31"/>
      <c r="H415" s="37"/>
      <c r="I415" s="7"/>
    </row>
    <row r="416" spans="1:9" s="10" customFormat="1" ht="12.75">
      <c r="A416" s="8"/>
      <c r="B416" s="7"/>
      <c r="C416" s="9"/>
      <c r="D416" s="7"/>
      <c r="E416" s="42"/>
      <c r="F416" s="23"/>
      <c r="G416" s="31"/>
      <c r="H416" s="37"/>
      <c r="I416" s="7"/>
    </row>
    <row r="417" spans="1:9" s="10" customFormat="1" ht="12.75">
      <c r="A417" s="8"/>
      <c r="B417" s="7"/>
      <c r="C417" s="8"/>
      <c r="D417" s="7"/>
      <c r="E417" s="42"/>
      <c r="F417" s="23"/>
      <c r="G417" s="31"/>
      <c r="H417" s="37"/>
      <c r="I417" s="7"/>
    </row>
    <row r="418" spans="1:9" s="10" customFormat="1" ht="12.75">
      <c r="A418" s="8"/>
      <c r="B418" s="7"/>
      <c r="C418" s="9"/>
      <c r="D418" s="7"/>
      <c r="E418" s="42"/>
      <c r="F418" s="23"/>
      <c r="G418" s="31"/>
      <c r="H418" s="37"/>
      <c r="I418" s="7"/>
    </row>
    <row r="419" spans="1:9" s="10" customFormat="1" ht="12.75">
      <c r="A419" s="8"/>
      <c r="B419" s="7"/>
      <c r="C419" s="8"/>
      <c r="D419" s="7"/>
      <c r="E419" s="42"/>
      <c r="F419" s="23"/>
      <c r="G419" s="31"/>
      <c r="H419" s="37"/>
      <c r="I419" s="7"/>
    </row>
    <row r="420" spans="1:9" s="10" customFormat="1" ht="12.75">
      <c r="A420" s="8"/>
      <c r="B420" s="7"/>
      <c r="C420" s="8"/>
      <c r="D420" s="7"/>
      <c r="E420" s="42"/>
      <c r="F420" s="23"/>
      <c r="G420" s="31"/>
      <c r="H420" s="37"/>
      <c r="I420" s="7"/>
    </row>
    <row r="421" spans="1:9" s="10" customFormat="1" ht="12.75">
      <c r="A421" s="8"/>
      <c r="B421" s="7"/>
      <c r="C421" s="8"/>
      <c r="D421" s="7"/>
      <c r="E421" s="42"/>
      <c r="F421" s="23"/>
      <c r="G421" s="31"/>
      <c r="H421" s="37"/>
      <c r="I421" s="7"/>
    </row>
    <row r="422" spans="1:9" s="10" customFormat="1" ht="12.75">
      <c r="A422" s="8"/>
      <c r="B422" s="7"/>
      <c r="C422" s="8"/>
      <c r="D422" s="7"/>
      <c r="E422" s="42"/>
      <c r="F422" s="23"/>
      <c r="G422" s="31"/>
      <c r="H422" s="37"/>
      <c r="I422" s="7"/>
    </row>
    <row r="423" spans="1:9" s="10" customFormat="1" ht="12.75">
      <c r="A423" s="8"/>
      <c r="B423" s="7"/>
      <c r="C423" s="8"/>
      <c r="D423" s="7"/>
      <c r="E423" s="42"/>
      <c r="F423" s="23"/>
      <c r="G423" s="31"/>
      <c r="H423" s="37"/>
      <c r="I423" s="7"/>
    </row>
    <row r="424" spans="1:9" s="10" customFormat="1" ht="12.75">
      <c r="A424" s="8"/>
      <c r="B424" s="7"/>
      <c r="C424" s="8"/>
      <c r="D424" s="7"/>
      <c r="E424" s="42"/>
      <c r="F424" s="23"/>
      <c r="G424" s="31"/>
      <c r="H424" s="37"/>
      <c r="I424" s="7"/>
    </row>
    <row r="425" spans="1:9" s="10" customFormat="1" ht="12.75">
      <c r="A425" s="8"/>
      <c r="B425" s="7"/>
      <c r="C425" s="8"/>
      <c r="D425" s="7"/>
      <c r="E425" s="42"/>
      <c r="F425" s="23"/>
      <c r="G425" s="31"/>
      <c r="H425" s="37"/>
      <c r="I425" s="7"/>
    </row>
    <row r="426" spans="1:9" s="10" customFormat="1" ht="12.75">
      <c r="A426" s="8"/>
      <c r="B426" s="7"/>
      <c r="C426" s="8"/>
      <c r="D426" s="7"/>
      <c r="E426" s="42"/>
      <c r="F426" s="23"/>
      <c r="G426" s="31"/>
      <c r="H426" s="37"/>
      <c r="I426" s="7"/>
    </row>
    <row r="427" spans="1:9" s="10" customFormat="1" ht="12.75">
      <c r="A427" s="8"/>
      <c r="B427" s="7"/>
      <c r="C427" s="8"/>
      <c r="D427" s="7"/>
      <c r="E427" s="42"/>
      <c r="F427" s="23"/>
      <c r="G427" s="31"/>
      <c r="H427" s="37"/>
      <c r="I427" s="7"/>
    </row>
    <row r="428" spans="1:9" s="10" customFormat="1" ht="12.75">
      <c r="A428" s="8"/>
      <c r="B428" s="7"/>
      <c r="C428" s="8"/>
      <c r="D428" s="7"/>
      <c r="E428" s="42"/>
      <c r="F428" s="23"/>
      <c r="G428" s="31"/>
      <c r="H428" s="37"/>
      <c r="I428" s="7"/>
    </row>
    <row r="429" spans="1:9" s="10" customFormat="1" ht="12.75">
      <c r="A429" s="8"/>
      <c r="B429" s="7"/>
      <c r="C429" s="9"/>
      <c r="D429" s="7"/>
      <c r="E429" s="42"/>
      <c r="F429" s="23"/>
      <c r="G429" s="31"/>
      <c r="H429" s="37"/>
      <c r="I429" s="7"/>
    </row>
    <row r="430" spans="1:9" s="10" customFormat="1" ht="12.75">
      <c r="A430" s="7"/>
      <c r="B430" s="7"/>
      <c r="C430" s="7"/>
      <c r="D430" s="7"/>
      <c r="E430" s="42"/>
      <c r="F430" s="23"/>
      <c r="G430" s="31"/>
      <c r="H430" s="37"/>
      <c r="I430" s="7"/>
    </row>
    <row r="431" spans="1:9" s="10" customFormat="1" ht="12.75">
      <c r="A431" s="7"/>
      <c r="B431" s="7"/>
      <c r="C431" s="7"/>
      <c r="D431" s="7"/>
      <c r="E431" s="42"/>
      <c r="F431" s="23"/>
      <c r="G431" s="31"/>
      <c r="H431" s="37"/>
      <c r="I431" s="7"/>
    </row>
    <row r="432" spans="1:9" s="10" customFormat="1" ht="12.75">
      <c r="A432" s="7"/>
      <c r="B432" s="7"/>
      <c r="C432" s="7"/>
      <c r="D432" s="7"/>
      <c r="E432" s="42"/>
      <c r="F432" s="23"/>
      <c r="G432" s="31"/>
      <c r="H432" s="37"/>
      <c r="I432" s="7"/>
    </row>
    <row r="433" spans="1:9" s="10" customFormat="1" ht="12.75">
      <c r="A433" s="7"/>
      <c r="B433" s="7"/>
      <c r="C433" s="7"/>
      <c r="D433" s="7"/>
      <c r="E433" s="42"/>
      <c r="F433" s="23"/>
      <c r="G433" s="31"/>
      <c r="H433" s="37"/>
      <c r="I433" s="7"/>
    </row>
    <row r="434" spans="1:9" s="10" customFormat="1" ht="12.75">
      <c r="A434" s="7"/>
      <c r="B434" s="7"/>
      <c r="C434" s="7"/>
      <c r="D434" s="7"/>
      <c r="E434" s="42"/>
      <c r="F434" s="23"/>
      <c r="G434" s="31"/>
      <c r="H434" s="37"/>
      <c r="I434" s="7"/>
    </row>
    <row r="435" spans="1:9" s="10" customFormat="1" ht="12.75">
      <c r="A435" s="7"/>
      <c r="B435" s="7"/>
      <c r="C435" s="7"/>
      <c r="D435" s="7"/>
      <c r="E435" s="42"/>
      <c r="F435" s="23"/>
      <c r="G435" s="31"/>
      <c r="H435" s="37"/>
      <c r="I435" s="7"/>
    </row>
    <row r="436" spans="1:9" s="10" customFormat="1" ht="12.75">
      <c r="A436" s="7"/>
      <c r="B436" s="7"/>
      <c r="C436" s="7"/>
      <c r="D436" s="7"/>
      <c r="E436" s="42"/>
      <c r="F436" s="23"/>
      <c r="G436" s="31"/>
      <c r="H436" s="37"/>
      <c r="I436" s="7"/>
    </row>
    <row r="437" spans="1:9" s="10" customFormat="1" ht="12.75">
      <c r="A437" s="12"/>
      <c r="B437" s="7"/>
      <c r="C437" s="7"/>
      <c r="D437" s="7"/>
      <c r="E437" s="42"/>
      <c r="F437" s="23"/>
      <c r="G437" s="31"/>
      <c r="H437" s="37"/>
      <c r="I437" s="7"/>
    </row>
    <row r="438" spans="1:9" s="10" customFormat="1" ht="12.75">
      <c r="A438" s="7"/>
      <c r="B438" s="7"/>
      <c r="C438" s="7"/>
      <c r="D438" s="7"/>
      <c r="E438" s="42"/>
      <c r="F438" s="23"/>
      <c r="G438" s="31"/>
      <c r="H438" s="37"/>
      <c r="I438" s="7"/>
    </row>
    <row r="439" spans="1:9" s="10" customFormat="1" ht="12.75">
      <c r="A439" s="7"/>
      <c r="B439" s="7"/>
      <c r="C439" s="7"/>
      <c r="D439" s="7"/>
      <c r="E439" s="42"/>
      <c r="F439" s="23"/>
      <c r="G439" s="31"/>
      <c r="H439" s="37"/>
      <c r="I439" s="7"/>
    </row>
    <row r="440" spans="1:9" s="10" customFormat="1" ht="12.75">
      <c r="A440" s="12"/>
      <c r="B440" s="7"/>
      <c r="C440" s="7"/>
      <c r="D440" s="7"/>
      <c r="E440" s="42"/>
      <c r="F440" s="23"/>
      <c r="G440" s="31"/>
      <c r="H440" s="37"/>
      <c r="I440" s="7"/>
    </row>
    <row r="441" spans="1:9" s="10" customFormat="1" ht="12.75">
      <c r="A441" s="12"/>
      <c r="B441" s="7"/>
      <c r="C441" s="7"/>
      <c r="D441" s="7"/>
      <c r="E441" s="42"/>
      <c r="F441" s="23"/>
      <c r="G441" s="31"/>
      <c r="H441" s="37"/>
      <c r="I441" s="7"/>
    </row>
    <row r="442" spans="1:9" s="10" customFormat="1" ht="12.75">
      <c r="A442" s="7"/>
      <c r="B442" s="7"/>
      <c r="C442" s="7"/>
      <c r="D442" s="7"/>
      <c r="E442" s="42"/>
      <c r="F442" s="23"/>
      <c r="G442" s="31"/>
      <c r="H442" s="37"/>
      <c r="I442" s="7"/>
    </row>
    <row r="443" spans="1:9" s="10" customFormat="1" ht="12.75">
      <c r="A443" s="12"/>
      <c r="B443" s="7"/>
      <c r="C443" s="7"/>
      <c r="D443" s="7"/>
      <c r="E443" s="42"/>
      <c r="F443" s="23"/>
      <c r="G443" s="31"/>
      <c r="H443" s="37"/>
      <c r="I443" s="7"/>
    </row>
    <row r="444" spans="1:9" s="10" customFormat="1" ht="12.75">
      <c r="A444" s="12"/>
      <c r="B444" s="7"/>
      <c r="C444" s="7"/>
      <c r="D444" s="7"/>
      <c r="E444" s="42"/>
      <c r="F444" s="23"/>
      <c r="G444" s="31"/>
      <c r="H444" s="37"/>
      <c r="I444" s="7"/>
    </row>
    <row r="445" spans="1:9" s="10" customFormat="1" ht="12.75">
      <c r="A445" s="12"/>
      <c r="B445" s="7"/>
      <c r="C445" s="7"/>
      <c r="D445" s="7"/>
      <c r="E445" s="42"/>
      <c r="F445" s="23"/>
      <c r="G445" s="31"/>
      <c r="H445" s="37"/>
      <c r="I445" s="7"/>
    </row>
    <row r="446" spans="1:9" s="10" customFormat="1" ht="12.75">
      <c r="A446" s="7"/>
      <c r="B446" s="11"/>
      <c r="C446" s="7"/>
      <c r="D446" s="7"/>
      <c r="E446" s="42"/>
      <c r="F446" s="23"/>
      <c r="G446" s="31"/>
      <c r="H446" s="37"/>
      <c r="I446" s="7"/>
    </row>
    <row r="447" spans="1:9" s="10" customFormat="1" ht="12.75">
      <c r="A447" s="11"/>
      <c r="B447" s="7"/>
      <c r="C447" s="11"/>
      <c r="D447" s="7"/>
      <c r="E447" s="42"/>
      <c r="F447" s="23"/>
      <c r="G447" s="31"/>
      <c r="H447" s="37"/>
      <c r="I447" s="7"/>
    </row>
    <row r="448" spans="1:9" s="10" customFormat="1" ht="12.75">
      <c r="A448" s="8"/>
      <c r="B448" s="7"/>
      <c r="C448" s="8"/>
      <c r="D448" s="7"/>
      <c r="E448" s="42"/>
      <c r="F448" s="23"/>
      <c r="G448" s="31"/>
      <c r="H448" s="37"/>
      <c r="I448" s="7"/>
    </row>
    <row r="449" spans="1:9" s="10" customFormat="1" ht="12.75">
      <c r="A449" s="8"/>
      <c r="B449" s="7"/>
      <c r="C449" s="8"/>
      <c r="D449" s="7"/>
      <c r="E449" s="42"/>
      <c r="F449" s="23"/>
      <c r="G449" s="31"/>
      <c r="H449" s="37"/>
      <c r="I449" s="7"/>
    </row>
    <row r="450" spans="1:9" s="10" customFormat="1" ht="12.75">
      <c r="A450" s="8"/>
      <c r="B450" s="7"/>
      <c r="C450" s="8"/>
      <c r="D450" s="7"/>
      <c r="E450" s="42"/>
      <c r="F450" s="23"/>
      <c r="G450" s="31"/>
      <c r="H450" s="37"/>
      <c r="I450" s="7"/>
    </row>
    <row r="451" spans="1:9" s="10" customFormat="1" ht="12.75">
      <c r="A451" s="8"/>
      <c r="B451" s="7"/>
      <c r="C451" s="8"/>
      <c r="D451" s="7"/>
      <c r="E451" s="42"/>
      <c r="F451" s="23"/>
      <c r="G451" s="31"/>
      <c r="H451" s="37"/>
      <c r="I451" s="7"/>
    </row>
    <row r="452" spans="1:9" s="10" customFormat="1" ht="12.75">
      <c r="A452" s="8"/>
      <c r="B452" s="7"/>
      <c r="C452" s="8"/>
      <c r="D452" s="7"/>
      <c r="E452" s="42"/>
      <c r="F452" s="23"/>
      <c r="G452" s="31"/>
      <c r="H452" s="37"/>
      <c r="I452" s="7"/>
    </row>
    <row r="453" spans="1:9" s="10" customFormat="1" ht="12.75">
      <c r="A453" s="8"/>
      <c r="B453" s="7"/>
      <c r="C453" s="8"/>
      <c r="D453" s="7"/>
      <c r="E453" s="42"/>
      <c r="F453" s="23"/>
      <c r="G453" s="31"/>
      <c r="H453" s="37"/>
      <c r="I453" s="7"/>
    </row>
    <row r="454" spans="1:9" s="10" customFormat="1" ht="12.75">
      <c r="A454" s="8"/>
      <c r="B454" s="7"/>
      <c r="C454" s="8"/>
      <c r="D454" s="7"/>
      <c r="E454" s="42"/>
      <c r="F454" s="23"/>
      <c r="G454" s="31"/>
      <c r="H454" s="37"/>
      <c r="I454" s="7"/>
    </row>
    <row r="455" spans="1:9" s="10" customFormat="1" ht="12.75">
      <c r="A455" s="8"/>
      <c r="B455" s="7"/>
      <c r="C455" s="8"/>
      <c r="D455" s="8"/>
      <c r="E455" s="42"/>
      <c r="F455" s="23"/>
      <c r="G455" s="31"/>
      <c r="H455" s="37"/>
      <c r="I455" s="8"/>
    </row>
    <row r="456" spans="1:9" s="10" customFormat="1" ht="12.75">
      <c r="A456" s="8"/>
      <c r="B456" s="7"/>
      <c r="C456" s="8"/>
      <c r="D456" s="8"/>
      <c r="E456" s="42"/>
      <c r="F456" s="23"/>
      <c r="G456" s="31"/>
      <c r="H456" s="37"/>
      <c r="I456" s="8"/>
    </row>
    <row r="457" spans="1:9" s="10" customFormat="1" ht="12.75">
      <c r="A457" s="8"/>
      <c r="B457" s="7"/>
      <c r="C457" s="8"/>
      <c r="D457" s="7"/>
      <c r="E457" s="42"/>
      <c r="F457" s="23"/>
      <c r="G457" s="31"/>
      <c r="H457" s="37"/>
      <c r="I457" s="7"/>
    </row>
    <row r="458" spans="1:9" s="10" customFormat="1" ht="12.75">
      <c r="A458" s="8"/>
      <c r="B458" s="7"/>
      <c r="C458" s="9"/>
      <c r="D458" s="7"/>
      <c r="E458" s="42"/>
      <c r="F458" s="23"/>
      <c r="G458" s="31"/>
      <c r="H458" s="37"/>
      <c r="I458" s="7"/>
    </row>
    <row r="459" spans="1:9" s="10" customFormat="1" ht="12.75">
      <c r="A459" s="8"/>
      <c r="B459" s="7"/>
      <c r="C459" s="8"/>
      <c r="D459" s="7"/>
      <c r="E459" s="42"/>
      <c r="F459" s="23"/>
      <c r="G459" s="31"/>
      <c r="H459" s="37"/>
      <c r="I459" s="7"/>
    </row>
    <row r="460" spans="1:9" s="10" customFormat="1" ht="12.75">
      <c r="A460" s="8"/>
      <c r="B460" s="7"/>
      <c r="C460" s="9"/>
      <c r="D460" s="7"/>
      <c r="E460" s="42"/>
      <c r="F460" s="23"/>
      <c r="G460" s="31"/>
      <c r="H460" s="37"/>
      <c r="I460" s="7"/>
    </row>
    <row r="461" spans="1:9" s="10" customFormat="1" ht="12.75">
      <c r="A461" s="8"/>
      <c r="B461" s="7"/>
      <c r="C461" s="8"/>
      <c r="D461" s="7"/>
      <c r="E461" s="42"/>
      <c r="F461" s="23"/>
      <c r="G461" s="31"/>
      <c r="H461" s="37"/>
      <c r="I461" s="7"/>
    </row>
    <row r="462" spans="1:9" s="10" customFormat="1" ht="12.75">
      <c r="A462" s="8"/>
      <c r="B462" s="7"/>
      <c r="C462" s="8"/>
      <c r="D462" s="7"/>
      <c r="E462" s="42"/>
      <c r="F462" s="23"/>
      <c r="G462" s="31"/>
      <c r="H462" s="37"/>
      <c r="I462" s="7"/>
    </row>
    <row r="463" spans="1:9" s="10" customFormat="1" ht="12.75">
      <c r="A463" s="8"/>
      <c r="B463" s="7"/>
      <c r="C463" s="8"/>
      <c r="D463" s="7"/>
      <c r="E463" s="42"/>
      <c r="F463" s="23"/>
      <c r="G463" s="31"/>
      <c r="H463" s="37"/>
      <c r="I463" s="7"/>
    </row>
    <row r="464" spans="1:9" s="10" customFormat="1" ht="12.75">
      <c r="A464" s="8"/>
      <c r="B464" s="7"/>
      <c r="C464" s="8"/>
      <c r="D464" s="7"/>
      <c r="E464" s="42"/>
      <c r="F464" s="23"/>
      <c r="G464" s="31"/>
      <c r="H464" s="37"/>
      <c r="I464" s="7"/>
    </row>
    <row r="465" spans="1:9" s="10" customFormat="1" ht="12.75">
      <c r="A465" s="8"/>
      <c r="B465" s="7"/>
      <c r="C465" s="8"/>
      <c r="D465" s="7"/>
      <c r="E465" s="42"/>
      <c r="F465" s="23"/>
      <c r="G465" s="31"/>
      <c r="H465" s="37"/>
      <c r="I465" s="7"/>
    </row>
    <row r="466" spans="1:9" s="10" customFormat="1" ht="12.75">
      <c r="A466" s="8"/>
      <c r="B466" s="7"/>
      <c r="C466" s="8"/>
      <c r="D466" s="7"/>
      <c r="E466" s="42"/>
      <c r="F466" s="23"/>
      <c r="G466" s="31"/>
      <c r="H466" s="37"/>
      <c r="I466" s="7"/>
    </row>
    <row r="467" spans="1:9" s="10" customFormat="1" ht="12.75">
      <c r="A467" s="8"/>
      <c r="B467" s="7"/>
      <c r="C467" s="8"/>
      <c r="D467" s="7"/>
      <c r="E467" s="42"/>
      <c r="F467" s="23"/>
      <c r="G467" s="31"/>
      <c r="H467" s="37"/>
      <c r="I467" s="7"/>
    </row>
    <row r="468" spans="1:9" s="10" customFormat="1" ht="12.75">
      <c r="A468" s="8"/>
      <c r="B468" s="7"/>
      <c r="C468" s="8"/>
      <c r="D468" s="7"/>
      <c r="E468" s="42"/>
      <c r="F468" s="23"/>
      <c r="G468" s="31"/>
      <c r="H468" s="37"/>
      <c r="I468" s="7"/>
    </row>
    <row r="469" spans="1:9" s="10" customFormat="1" ht="12.75">
      <c r="A469" s="8"/>
      <c r="B469" s="7"/>
      <c r="C469" s="9"/>
      <c r="D469" s="7"/>
      <c r="E469" s="42"/>
      <c r="F469" s="23"/>
      <c r="G469" s="31"/>
      <c r="H469" s="37"/>
      <c r="I469" s="7"/>
    </row>
    <row r="470" spans="1:9" s="10" customFormat="1" ht="12.75">
      <c r="A470" s="7"/>
      <c r="B470" s="7"/>
      <c r="C470" s="7"/>
      <c r="D470" s="7"/>
      <c r="E470" s="42"/>
      <c r="F470" s="23"/>
      <c r="G470" s="31"/>
      <c r="H470" s="37"/>
      <c r="I470" s="7"/>
    </row>
    <row r="471" spans="1:9" s="10" customFormat="1" ht="12.75">
      <c r="A471" s="7"/>
      <c r="B471" s="7"/>
      <c r="C471" s="7"/>
      <c r="D471" s="7"/>
      <c r="E471" s="42"/>
      <c r="F471" s="23"/>
      <c r="G471" s="31"/>
      <c r="H471" s="37"/>
      <c r="I471" s="7"/>
    </row>
    <row r="472" spans="1:9" s="10" customFormat="1" ht="12.75">
      <c r="A472" s="7"/>
      <c r="B472" s="7"/>
      <c r="C472" s="7"/>
      <c r="D472" s="7"/>
      <c r="E472" s="42"/>
      <c r="F472" s="23"/>
      <c r="G472" s="31"/>
      <c r="H472" s="37"/>
      <c r="I472" s="7"/>
    </row>
    <row r="473" spans="1:9" s="10" customFormat="1" ht="12.75">
      <c r="A473" s="12"/>
      <c r="B473" s="7"/>
      <c r="C473" s="7"/>
      <c r="D473" s="7"/>
      <c r="E473" s="42"/>
      <c r="F473" s="23"/>
      <c r="G473" s="31"/>
      <c r="H473" s="37"/>
      <c r="I473" s="7"/>
    </row>
    <row r="474" spans="1:9" s="10" customFormat="1" ht="12.75">
      <c r="A474" s="7"/>
      <c r="B474" s="7"/>
      <c r="C474" s="7"/>
      <c r="D474" s="7"/>
      <c r="E474" s="42"/>
      <c r="F474" s="23"/>
      <c r="G474" s="31"/>
      <c r="H474" s="37"/>
      <c r="I474" s="7"/>
    </row>
    <row r="475" spans="1:9" s="10" customFormat="1" ht="12.75">
      <c r="A475" s="7"/>
      <c r="B475" s="7"/>
      <c r="C475" s="7"/>
      <c r="D475" s="7"/>
      <c r="E475" s="42"/>
      <c r="F475" s="23"/>
      <c r="G475" s="31"/>
      <c r="H475" s="37"/>
      <c r="I475" s="7"/>
    </row>
    <row r="476" spans="1:9" s="10" customFormat="1" ht="12.75">
      <c r="A476" s="12"/>
      <c r="B476" s="7"/>
      <c r="C476" s="7"/>
      <c r="D476" s="7"/>
      <c r="E476" s="42"/>
      <c r="F476" s="23"/>
      <c r="G476" s="31"/>
      <c r="H476" s="37"/>
      <c r="I476" s="7"/>
    </row>
    <row r="477" spans="1:9" s="10" customFormat="1" ht="12.75">
      <c r="A477" s="12"/>
      <c r="B477" s="7"/>
      <c r="C477" s="7"/>
      <c r="D477" s="7"/>
      <c r="E477" s="42"/>
      <c r="F477" s="23"/>
      <c r="G477" s="31"/>
      <c r="H477" s="37"/>
      <c r="I477" s="7"/>
    </row>
    <row r="478" spans="1:9" s="10" customFormat="1" ht="12.75">
      <c r="A478" s="7"/>
      <c r="B478" s="7"/>
      <c r="C478" s="7"/>
      <c r="D478" s="7"/>
      <c r="E478" s="42"/>
      <c r="F478" s="23"/>
      <c r="G478" s="31"/>
      <c r="H478" s="37"/>
      <c r="I478" s="7"/>
    </row>
    <row r="479" spans="1:9" s="10" customFormat="1" ht="12.75">
      <c r="A479" s="12"/>
      <c r="B479" s="7"/>
      <c r="C479" s="7"/>
      <c r="D479" s="7"/>
      <c r="E479" s="42"/>
      <c r="F479" s="23"/>
      <c r="G479" s="31"/>
      <c r="H479" s="37"/>
      <c r="I479" s="7"/>
    </row>
    <row r="480" spans="1:9" s="10" customFormat="1" ht="12.75">
      <c r="A480" s="12"/>
      <c r="B480" s="7"/>
      <c r="C480" s="7"/>
      <c r="D480" s="7"/>
      <c r="E480" s="42"/>
      <c r="F480" s="23"/>
      <c r="G480" s="31"/>
      <c r="H480" s="37"/>
      <c r="I480" s="7"/>
    </row>
    <row r="481" spans="1:9" s="10" customFormat="1" ht="12.75">
      <c r="A481" s="12"/>
      <c r="B481" s="7"/>
      <c r="C481" s="7"/>
      <c r="D481" s="7"/>
      <c r="E481" s="42"/>
      <c r="F481" s="23"/>
      <c r="G481" s="31"/>
      <c r="H481" s="37"/>
      <c r="I481" s="7"/>
    </row>
    <row r="482" spans="1:9" s="10" customFormat="1" ht="12.75">
      <c r="A482" s="7"/>
      <c r="B482" s="11"/>
      <c r="C482" s="7"/>
      <c r="D482" s="7"/>
      <c r="E482" s="42"/>
      <c r="F482" s="23"/>
      <c r="G482" s="31"/>
      <c r="H482" s="37"/>
      <c r="I482" s="7"/>
    </row>
    <row r="483" spans="1:9" s="10" customFormat="1" ht="12.75">
      <c r="A483" s="11"/>
      <c r="B483" s="7"/>
      <c r="C483" s="11"/>
      <c r="D483" s="7"/>
      <c r="E483" s="42"/>
      <c r="F483" s="23"/>
      <c r="G483" s="31"/>
      <c r="H483" s="37"/>
      <c r="I483" s="7"/>
    </row>
    <row r="484" spans="1:9" s="10" customFormat="1" ht="12.75">
      <c r="A484" s="8"/>
      <c r="B484" s="7"/>
      <c r="C484" s="8"/>
      <c r="D484" s="7"/>
      <c r="E484" s="42"/>
      <c r="F484" s="23"/>
      <c r="G484" s="31"/>
      <c r="H484" s="37"/>
      <c r="I484" s="7"/>
    </row>
    <row r="485" spans="1:9" s="10" customFormat="1" ht="12.75">
      <c r="A485" s="8"/>
      <c r="B485" s="7"/>
      <c r="C485" s="8"/>
      <c r="D485" s="7"/>
      <c r="E485" s="42"/>
      <c r="F485" s="23"/>
      <c r="G485" s="31"/>
      <c r="H485" s="37"/>
      <c r="I485" s="7"/>
    </row>
    <row r="486" spans="1:9" s="10" customFormat="1" ht="12.75">
      <c r="A486" s="8"/>
      <c r="B486" s="7"/>
      <c r="C486" s="8"/>
      <c r="D486" s="7"/>
      <c r="E486" s="42"/>
      <c r="F486" s="23"/>
      <c r="G486" s="31"/>
      <c r="H486" s="37"/>
      <c r="I486" s="7"/>
    </row>
    <row r="487" spans="1:9" s="10" customFormat="1" ht="12.75">
      <c r="A487" s="8"/>
      <c r="B487" s="7"/>
      <c r="C487" s="9"/>
      <c r="D487" s="7"/>
      <c r="E487" s="42"/>
      <c r="F487" s="23"/>
      <c r="G487" s="31"/>
      <c r="H487" s="37"/>
      <c r="I487" s="7"/>
    </row>
    <row r="488" spans="1:9" s="10" customFormat="1" ht="12.75">
      <c r="A488" s="8"/>
      <c r="B488" s="7"/>
      <c r="C488" s="8"/>
      <c r="D488" s="7"/>
      <c r="E488" s="42"/>
      <c r="F488" s="23"/>
      <c r="G488" s="31"/>
      <c r="H488" s="37"/>
      <c r="I488" s="7"/>
    </row>
    <row r="489" spans="1:9" s="10" customFormat="1" ht="12.75">
      <c r="A489" s="8"/>
      <c r="B489" s="7"/>
      <c r="C489" s="8"/>
      <c r="D489" s="7"/>
      <c r="E489" s="42"/>
      <c r="F489" s="23"/>
      <c r="G489" s="31"/>
      <c r="H489" s="37"/>
      <c r="I489" s="7"/>
    </row>
    <row r="490" spans="1:9" s="10" customFormat="1" ht="12.75">
      <c r="A490" s="8"/>
      <c r="B490" s="7"/>
      <c r="C490" s="8"/>
      <c r="D490" s="7"/>
      <c r="E490" s="42"/>
      <c r="F490" s="23"/>
      <c r="G490" s="31"/>
      <c r="H490" s="37"/>
      <c r="I490" s="7"/>
    </row>
    <row r="491" spans="1:9" s="10" customFormat="1" ht="12.75">
      <c r="A491" s="8"/>
      <c r="B491" s="7"/>
      <c r="C491" s="8"/>
      <c r="D491" s="7"/>
      <c r="E491" s="42"/>
      <c r="F491" s="23"/>
      <c r="G491" s="31"/>
      <c r="H491" s="37"/>
      <c r="I491" s="7"/>
    </row>
    <row r="492" spans="1:9" s="10" customFormat="1" ht="12.75">
      <c r="A492" s="8"/>
      <c r="B492" s="7"/>
      <c r="C492" s="8"/>
      <c r="D492" s="7"/>
      <c r="E492" s="42"/>
      <c r="F492" s="23"/>
      <c r="G492" s="31"/>
      <c r="H492" s="37"/>
      <c r="I492" s="7"/>
    </row>
    <row r="493" spans="1:9" s="10" customFormat="1" ht="12.75">
      <c r="A493" s="8"/>
      <c r="B493" s="7"/>
      <c r="C493" s="9"/>
      <c r="D493" s="7"/>
      <c r="E493" s="42"/>
      <c r="F493" s="23"/>
      <c r="G493" s="31"/>
      <c r="H493" s="37"/>
      <c r="I493" s="7"/>
    </row>
    <row r="494" spans="1:9" s="10" customFormat="1" ht="12.75">
      <c r="A494" s="7"/>
      <c r="B494" s="7"/>
      <c r="C494" s="7"/>
      <c r="D494" s="7"/>
      <c r="E494" s="42"/>
      <c r="F494" s="23"/>
      <c r="G494" s="31"/>
      <c r="H494" s="37"/>
      <c r="I494" s="7"/>
    </row>
    <row r="495" spans="1:9" s="10" customFormat="1" ht="12.75">
      <c r="A495" s="7"/>
      <c r="B495" s="7"/>
      <c r="C495" s="7"/>
      <c r="D495" s="7"/>
      <c r="E495" s="42"/>
      <c r="F495" s="23"/>
      <c r="G495" s="31"/>
      <c r="H495" s="37"/>
      <c r="I495" s="7"/>
    </row>
    <row r="496" spans="1:9" s="10" customFormat="1" ht="12.75">
      <c r="A496" s="13"/>
      <c r="B496" s="13"/>
      <c r="C496" s="13"/>
      <c r="D496" s="13"/>
      <c r="E496" s="43"/>
      <c r="F496" s="24"/>
      <c r="G496" s="32"/>
      <c r="H496" s="38"/>
      <c r="I496" s="13"/>
    </row>
    <row r="497" spans="1:9" s="10" customFormat="1" ht="12.75">
      <c r="A497" s="13"/>
      <c r="B497" s="13"/>
      <c r="C497" s="13"/>
      <c r="D497" s="13"/>
      <c r="E497" s="43"/>
      <c r="F497" s="24"/>
      <c r="G497" s="32"/>
      <c r="H497" s="38"/>
      <c r="I497" s="13"/>
    </row>
    <row r="498" spans="1:9" s="10" customFormat="1" ht="12.75">
      <c r="A498" s="13"/>
      <c r="B498" s="13"/>
      <c r="C498" s="13"/>
      <c r="D498" s="13"/>
      <c r="E498" s="43"/>
      <c r="F498" s="24"/>
      <c r="G498" s="32"/>
      <c r="H498" s="38"/>
      <c r="I498" s="13"/>
    </row>
    <row r="499" spans="1:9" s="10" customFormat="1" ht="12.75">
      <c r="A499" s="13"/>
      <c r="B499" s="13"/>
      <c r="C499" s="13"/>
      <c r="D499" s="13"/>
      <c r="E499" s="43"/>
      <c r="F499" s="24"/>
      <c r="G499" s="32"/>
      <c r="H499" s="38"/>
      <c r="I499" s="13"/>
    </row>
    <row r="500" spans="1:9" s="10" customFormat="1" ht="12.75">
      <c r="A500" s="13"/>
      <c r="B500" s="13"/>
      <c r="C500" s="13"/>
      <c r="D500" s="13"/>
      <c r="E500" s="43"/>
      <c r="F500" s="24"/>
      <c r="G500" s="32"/>
      <c r="H500" s="38"/>
      <c r="I500" s="13"/>
    </row>
    <row r="501" spans="1:9" s="10" customFormat="1" ht="12.75">
      <c r="A501" s="13"/>
      <c r="B501" s="13"/>
      <c r="C501" s="13"/>
      <c r="D501" s="13"/>
      <c r="E501" s="43"/>
      <c r="F501" s="24"/>
      <c r="G501" s="32"/>
      <c r="H501" s="38"/>
      <c r="I501" s="13"/>
    </row>
    <row r="502" spans="1:9" s="10" customFormat="1" ht="12.75">
      <c r="A502" s="13"/>
      <c r="B502" s="13"/>
      <c r="C502" s="13"/>
      <c r="D502" s="13"/>
      <c r="E502" s="43"/>
      <c r="F502" s="24"/>
      <c r="G502" s="32"/>
      <c r="H502" s="38"/>
      <c r="I502" s="13"/>
    </row>
    <row r="503" spans="1:9" s="10" customFormat="1" ht="12.75">
      <c r="A503" s="13"/>
      <c r="B503" s="13"/>
      <c r="C503" s="13"/>
      <c r="D503" s="13"/>
      <c r="E503" s="43"/>
      <c r="F503" s="24"/>
      <c r="G503" s="32"/>
      <c r="H503" s="38"/>
      <c r="I503" s="13"/>
    </row>
    <row r="504" spans="1:9" s="10" customFormat="1" ht="12.75">
      <c r="A504" s="13"/>
      <c r="B504" s="13"/>
      <c r="C504" s="13"/>
      <c r="D504" s="13"/>
      <c r="E504" s="43"/>
      <c r="F504" s="24"/>
      <c r="G504" s="32"/>
      <c r="H504" s="38"/>
      <c r="I504" s="13"/>
    </row>
    <row r="505" spans="1:9" s="10" customFormat="1" ht="12.75">
      <c r="A505" s="13"/>
      <c r="B505" s="13"/>
      <c r="C505" s="13"/>
      <c r="D505" s="13"/>
      <c r="E505" s="43"/>
      <c r="F505" s="24"/>
      <c r="G505" s="32"/>
      <c r="H505" s="38"/>
      <c r="I505" s="13"/>
    </row>
    <row r="506" spans="1:9" s="10" customFormat="1" ht="12.75">
      <c r="A506" s="13"/>
      <c r="B506" s="13"/>
      <c r="C506" s="13"/>
      <c r="D506" s="13"/>
      <c r="E506" s="43"/>
      <c r="F506" s="24"/>
      <c r="G506" s="32"/>
      <c r="H506" s="38"/>
      <c r="I506" s="13"/>
    </row>
    <row r="507" spans="1:9" s="10" customFormat="1" ht="12.75">
      <c r="A507" s="13"/>
      <c r="B507" s="13"/>
      <c r="C507" s="13"/>
      <c r="D507" s="13"/>
      <c r="E507" s="43"/>
      <c r="F507" s="24"/>
      <c r="G507" s="32"/>
      <c r="H507" s="38"/>
      <c r="I507" s="13"/>
    </row>
    <row r="508" spans="1:9" s="10" customFormat="1" ht="12.75">
      <c r="A508" s="13"/>
      <c r="B508" s="13"/>
      <c r="C508" s="13"/>
      <c r="D508" s="13"/>
      <c r="E508" s="43"/>
      <c r="F508" s="24"/>
      <c r="G508" s="32"/>
      <c r="H508" s="38"/>
      <c r="I508" s="13"/>
    </row>
    <row r="509" spans="1:9" s="10" customFormat="1" ht="12.75">
      <c r="A509" s="13"/>
      <c r="B509" s="13"/>
      <c r="C509" s="13"/>
      <c r="D509" s="13"/>
      <c r="E509" s="43"/>
      <c r="F509" s="24"/>
      <c r="G509" s="32"/>
      <c r="H509" s="38"/>
      <c r="I509" s="13"/>
    </row>
    <row r="510" spans="1:9" s="10" customFormat="1" ht="12.75">
      <c r="A510" s="13"/>
      <c r="B510" s="13"/>
      <c r="C510" s="13"/>
      <c r="D510" s="13"/>
      <c r="E510" s="43"/>
      <c r="F510" s="24"/>
      <c r="G510" s="32"/>
      <c r="H510" s="38"/>
      <c r="I510" s="13"/>
    </row>
    <row r="511" spans="1:9" s="10" customFormat="1" ht="12.75">
      <c r="A511" s="13"/>
      <c r="B511" s="13"/>
      <c r="C511" s="13"/>
      <c r="D511" s="13"/>
      <c r="E511" s="43"/>
      <c r="F511" s="24"/>
      <c r="G511" s="32"/>
      <c r="H511" s="38"/>
      <c r="I511" s="13"/>
    </row>
    <row r="512" spans="1:9" s="10" customFormat="1" ht="12.75">
      <c r="A512" s="13"/>
      <c r="B512" s="13"/>
      <c r="C512" s="13"/>
      <c r="D512" s="13"/>
      <c r="E512" s="43"/>
      <c r="F512" s="24"/>
      <c r="G512" s="32"/>
      <c r="H512" s="38"/>
      <c r="I512" s="13"/>
    </row>
    <row r="513" spans="1:9" s="10" customFormat="1" ht="12.75">
      <c r="A513" s="13"/>
      <c r="B513" s="13"/>
      <c r="C513" s="13"/>
      <c r="D513" s="13"/>
      <c r="E513" s="43"/>
      <c r="F513" s="24"/>
      <c r="G513" s="32"/>
      <c r="H513" s="38"/>
      <c r="I513" s="13"/>
    </row>
    <row r="514" spans="1:9" s="10" customFormat="1" ht="12.75">
      <c r="A514" s="13"/>
      <c r="B514" s="13"/>
      <c r="C514" s="13"/>
      <c r="D514" s="13"/>
      <c r="E514" s="43"/>
      <c r="F514" s="24"/>
      <c r="G514" s="32"/>
      <c r="H514" s="38"/>
      <c r="I514" s="13"/>
    </row>
    <row r="515" spans="1:9" s="10" customFormat="1" ht="12.75">
      <c r="A515" s="13"/>
      <c r="B515" s="13"/>
      <c r="C515" s="13"/>
      <c r="D515" s="13"/>
      <c r="E515" s="43"/>
      <c r="F515" s="24"/>
      <c r="G515" s="32"/>
      <c r="H515" s="38"/>
      <c r="I515" s="13"/>
    </row>
    <row r="516" spans="5:8" s="10" customFormat="1" ht="12.75">
      <c r="E516" s="44"/>
      <c r="F516" s="25"/>
      <c r="G516" s="33"/>
      <c r="H516" s="39"/>
    </row>
    <row r="517" spans="5:8" s="10" customFormat="1" ht="12.75">
      <c r="E517" s="44"/>
      <c r="F517" s="25"/>
      <c r="G517" s="33"/>
      <c r="H517" s="39"/>
    </row>
    <row r="518" spans="5:8" s="10" customFormat="1" ht="12.75">
      <c r="E518" s="44"/>
      <c r="F518" s="25"/>
      <c r="G518" s="33"/>
      <c r="H518" s="39"/>
    </row>
    <row r="519" spans="5:8" s="10" customFormat="1" ht="12.75">
      <c r="E519" s="44"/>
      <c r="F519" s="25"/>
      <c r="G519" s="33"/>
      <c r="H519" s="39"/>
    </row>
    <row r="520" spans="5:8" s="10" customFormat="1" ht="12.75">
      <c r="E520" s="44"/>
      <c r="F520" s="25"/>
      <c r="G520" s="33"/>
      <c r="H520" s="39"/>
    </row>
    <row r="521" spans="5:8" s="10" customFormat="1" ht="12.75">
      <c r="E521" s="44"/>
      <c r="F521" s="25"/>
      <c r="G521" s="33"/>
      <c r="H521" s="39"/>
    </row>
    <row r="522" spans="5:8" s="10" customFormat="1" ht="12.75">
      <c r="E522" s="44"/>
      <c r="F522" s="25"/>
      <c r="G522" s="33"/>
      <c r="H522" s="39"/>
    </row>
    <row r="523" spans="5:8" s="10" customFormat="1" ht="12.75">
      <c r="E523" s="44"/>
      <c r="F523" s="25"/>
      <c r="G523" s="33"/>
      <c r="H523" s="39"/>
    </row>
    <row r="524" spans="5:8" s="10" customFormat="1" ht="12.75">
      <c r="E524" s="44"/>
      <c r="F524" s="25"/>
      <c r="G524" s="33"/>
      <c r="H524" s="39"/>
    </row>
    <row r="525" spans="5:8" s="10" customFormat="1" ht="12.75">
      <c r="E525" s="44"/>
      <c r="F525" s="25"/>
      <c r="G525" s="33"/>
      <c r="H525" s="39"/>
    </row>
    <row r="526" spans="5:8" s="10" customFormat="1" ht="12.75">
      <c r="E526" s="44"/>
      <c r="F526" s="25"/>
      <c r="G526" s="33"/>
      <c r="H526" s="39"/>
    </row>
    <row r="527" spans="5:8" s="10" customFormat="1" ht="12.75">
      <c r="E527" s="44"/>
      <c r="F527" s="25"/>
      <c r="G527" s="33"/>
      <c r="H527" s="39"/>
    </row>
    <row r="528" spans="5:8" s="10" customFormat="1" ht="12.75">
      <c r="E528" s="44"/>
      <c r="F528" s="25"/>
      <c r="G528" s="33"/>
      <c r="H528" s="39"/>
    </row>
    <row r="529" spans="5:8" s="10" customFormat="1" ht="12.75">
      <c r="E529" s="44"/>
      <c r="F529" s="25"/>
      <c r="G529" s="33"/>
      <c r="H529" s="39"/>
    </row>
    <row r="530" spans="5:8" s="10" customFormat="1" ht="12.75">
      <c r="E530" s="44"/>
      <c r="F530" s="25"/>
      <c r="G530" s="33"/>
      <c r="H530" s="39"/>
    </row>
    <row r="531" spans="5:8" s="10" customFormat="1" ht="12.75">
      <c r="E531" s="44"/>
      <c r="F531" s="25"/>
      <c r="G531" s="33"/>
      <c r="H531" s="39"/>
    </row>
    <row r="532" spans="5:8" s="10" customFormat="1" ht="12.75">
      <c r="E532" s="44"/>
      <c r="F532" s="25"/>
      <c r="G532" s="33"/>
      <c r="H532" s="39"/>
    </row>
    <row r="533" spans="5:8" s="10" customFormat="1" ht="12.75">
      <c r="E533" s="44"/>
      <c r="F533" s="25"/>
      <c r="G533" s="33"/>
      <c r="H533" s="39"/>
    </row>
    <row r="534" spans="5:8" s="10" customFormat="1" ht="12.75">
      <c r="E534" s="44"/>
      <c r="F534" s="25"/>
      <c r="G534" s="33"/>
      <c r="H534" s="39"/>
    </row>
    <row r="535" spans="5:8" s="10" customFormat="1" ht="12.75">
      <c r="E535" s="44"/>
      <c r="F535" s="25"/>
      <c r="G535" s="33"/>
      <c r="H535" s="39"/>
    </row>
    <row r="536" spans="5:8" s="10" customFormat="1" ht="12.75">
      <c r="E536" s="44"/>
      <c r="F536" s="25"/>
      <c r="G536" s="33"/>
      <c r="H536" s="39"/>
    </row>
    <row r="537" spans="5:8" s="10" customFormat="1" ht="12.75">
      <c r="E537" s="44"/>
      <c r="F537" s="25"/>
      <c r="G537" s="33"/>
      <c r="H537" s="39"/>
    </row>
    <row r="538" spans="5:8" s="10" customFormat="1" ht="12.75">
      <c r="E538" s="44"/>
      <c r="F538" s="25"/>
      <c r="G538" s="33"/>
      <c r="H538" s="39"/>
    </row>
    <row r="539" spans="5:8" s="10" customFormat="1" ht="12.75">
      <c r="E539" s="44"/>
      <c r="F539" s="25"/>
      <c r="G539" s="33"/>
      <c r="H539" s="39"/>
    </row>
    <row r="540" spans="5:8" s="10" customFormat="1" ht="12.75">
      <c r="E540" s="44"/>
      <c r="F540" s="25"/>
      <c r="G540" s="33"/>
      <c r="H540" s="39"/>
    </row>
    <row r="541" spans="5:8" s="10" customFormat="1" ht="12.75">
      <c r="E541" s="44"/>
      <c r="F541" s="25"/>
      <c r="G541" s="33"/>
      <c r="H541" s="39"/>
    </row>
    <row r="542" spans="5:8" s="10" customFormat="1" ht="12.75">
      <c r="E542" s="44"/>
      <c r="F542" s="25"/>
      <c r="G542" s="33"/>
      <c r="H542" s="39"/>
    </row>
    <row r="543" spans="5:8" s="10" customFormat="1" ht="12.75">
      <c r="E543" s="44"/>
      <c r="F543" s="25"/>
      <c r="G543" s="33"/>
      <c r="H543" s="39"/>
    </row>
    <row r="544" spans="5:8" s="10" customFormat="1" ht="12.75">
      <c r="E544" s="44"/>
      <c r="F544" s="25"/>
      <c r="G544" s="33"/>
      <c r="H544" s="39"/>
    </row>
    <row r="545" spans="5:8" s="10" customFormat="1" ht="12.75">
      <c r="E545" s="44"/>
      <c r="F545" s="25"/>
      <c r="G545" s="33"/>
      <c r="H545" s="39"/>
    </row>
    <row r="546" spans="5:8" s="10" customFormat="1" ht="12.75">
      <c r="E546" s="44"/>
      <c r="F546" s="25"/>
      <c r="G546" s="33"/>
      <c r="H546" s="39"/>
    </row>
    <row r="547" spans="5:8" s="10" customFormat="1" ht="12.75">
      <c r="E547" s="44"/>
      <c r="F547" s="25"/>
      <c r="G547" s="33"/>
      <c r="H547" s="39"/>
    </row>
    <row r="548" spans="5:8" s="10" customFormat="1" ht="12.75">
      <c r="E548" s="44"/>
      <c r="F548" s="25"/>
      <c r="G548" s="33"/>
      <c r="H548" s="39"/>
    </row>
    <row r="549" spans="5:8" s="10" customFormat="1" ht="12.75">
      <c r="E549" s="44"/>
      <c r="F549" s="25"/>
      <c r="G549" s="33"/>
      <c r="H549" s="39"/>
    </row>
    <row r="550" spans="5:8" s="10" customFormat="1" ht="12.75">
      <c r="E550" s="44"/>
      <c r="F550" s="25"/>
      <c r="G550" s="33"/>
      <c r="H550" s="39"/>
    </row>
    <row r="551" spans="5:8" s="10" customFormat="1" ht="12.75">
      <c r="E551" s="44"/>
      <c r="F551" s="25"/>
      <c r="G551" s="33"/>
      <c r="H551" s="39"/>
    </row>
    <row r="552" spans="5:8" s="10" customFormat="1" ht="12.75">
      <c r="E552" s="44"/>
      <c r="F552" s="25"/>
      <c r="G552" s="33"/>
      <c r="H552" s="39"/>
    </row>
    <row r="553" spans="5:8" s="10" customFormat="1" ht="12.75">
      <c r="E553" s="44"/>
      <c r="F553" s="25"/>
      <c r="G553" s="33"/>
      <c r="H553" s="39"/>
    </row>
    <row r="554" spans="5:8" s="10" customFormat="1" ht="12.75">
      <c r="E554" s="44"/>
      <c r="F554" s="25"/>
      <c r="G554" s="33"/>
      <c r="H554" s="39"/>
    </row>
    <row r="555" spans="5:8" s="10" customFormat="1" ht="12.75">
      <c r="E555" s="44"/>
      <c r="F555" s="25"/>
      <c r="G555" s="33"/>
      <c r="H555" s="39"/>
    </row>
    <row r="556" spans="5:8" s="10" customFormat="1" ht="12.75">
      <c r="E556" s="44"/>
      <c r="F556" s="25"/>
      <c r="G556" s="33"/>
      <c r="H556" s="39"/>
    </row>
    <row r="557" spans="5:8" s="10" customFormat="1" ht="12.75">
      <c r="E557" s="44"/>
      <c r="F557" s="25"/>
      <c r="G557" s="33"/>
      <c r="H557" s="39"/>
    </row>
    <row r="558" spans="5:8" s="10" customFormat="1" ht="12.75">
      <c r="E558" s="44"/>
      <c r="F558" s="25"/>
      <c r="G558" s="33"/>
      <c r="H558" s="39"/>
    </row>
    <row r="559" spans="5:8" s="10" customFormat="1" ht="12.75">
      <c r="E559" s="44"/>
      <c r="F559" s="25"/>
      <c r="G559" s="33"/>
      <c r="H559" s="39"/>
    </row>
    <row r="560" spans="5:8" s="10" customFormat="1" ht="12.75">
      <c r="E560" s="44"/>
      <c r="F560" s="25"/>
      <c r="G560" s="33"/>
      <c r="H560" s="39"/>
    </row>
    <row r="561" spans="5:8" s="10" customFormat="1" ht="12.75">
      <c r="E561" s="44"/>
      <c r="F561" s="25"/>
      <c r="G561" s="33"/>
      <c r="H561" s="39"/>
    </row>
    <row r="562" spans="5:8" s="10" customFormat="1" ht="12.75">
      <c r="E562" s="44"/>
      <c r="F562" s="25"/>
      <c r="G562" s="33"/>
      <c r="H562" s="39"/>
    </row>
    <row r="563" spans="5:8" s="10" customFormat="1" ht="12.75">
      <c r="E563" s="44"/>
      <c r="F563" s="25"/>
      <c r="G563" s="33"/>
      <c r="H563" s="39"/>
    </row>
    <row r="564" spans="5:8" s="10" customFormat="1" ht="12.75">
      <c r="E564" s="44"/>
      <c r="F564" s="25"/>
      <c r="G564" s="33"/>
      <c r="H564" s="39"/>
    </row>
    <row r="565" spans="5:8" s="10" customFormat="1" ht="12.75">
      <c r="E565" s="44"/>
      <c r="F565" s="25"/>
      <c r="G565" s="33"/>
      <c r="H565" s="39"/>
    </row>
    <row r="566" spans="5:8" s="10" customFormat="1" ht="12.75">
      <c r="E566" s="44"/>
      <c r="F566" s="25"/>
      <c r="G566" s="33"/>
      <c r="H566" s="39"/>
    </row>
    <row r="567" spans="5:8" s="10" customFormat="1" ht="12.75">
      <c r="E567" s="44"/>
      <c r="F567" s="25"/>
      <c r="G567" s="33"/>
      <c r="H567" s="39"/>
    </row>
    <row r="568" spans="5:8" s="10" customFormat="1" ht="12.75">
      <c r="E568" s="44"/>
      <c r="F568" s="25"/>
      <c r="G568" s="33"/>
      <c r="H568" s="39"/>
    </row>
    <row r="569" spans="5:8" s="10" customFormat="1" ht="12.75">
      <c r="E569" s="44"/>
      <c r="F569" s="25"/>
      <c r="G569" s="33"/>
      <c r="H569" s="39"/>
    </row>
    <row r="570" spans="5:8" s="10" customFormat="1" ht="12.75">
      <c r="E570" s="44"/>
      <c r="F570" s="25"/>
      <c r="G570" s="33"/>
      <c r="H570" s="39"/>
    </row>
    <row r="571" spans="5:8" s="10" customFormat="1" ht="12.75">
      <c r="E571" s="44"/>
      <c r="F571" s="25"/>
      <c r="G571" s="33"/>
      <c r="H571" s="39"/>
    </row>
    <row r="572" spans="5:8" s="10" customFormat="1" ht="12.75">
      <c r="E572" s="44"/>
      <c r="F572" s="25"/>
      <c r="G572" s="33"/>
      <c r="H572" s="39"/>
    </row>
    <row r="573" spans="5:8" s="10" customFormat="1" ht="12.75">
      <c r="E573" s="44"/>
      <c r="F573" s="25"/>
      <c r="G573" s="33"/>
      <c r="H573" s="39"/>
    </row>
    <row r="574" spans="5:8" s="10" customFormat="1" ht="12.75">
      <c r="E574" s="44"/>
      <c r="F574" s="25"/>
      <c r="G574" s="33"/>
      <c r="H574" s="39"/>
    </row>
    <row r="575" spans="5:8" s="10" customFormat="1" ht="12.75">
      <c r="E575" s="44"/>
      <c r="F575" s="25"/>
      <c r="G575" s="33"/>
      <c r="H575" s="39"/>
    </row>
    <row r="576" spans="5:8" s="10" customFormat="1" ht="12.75">
      <c r="E576" s="44"/>
      <c r="F576" s="25"/>
      <c r="G576" s="33"/>
      <c r="H576" s="39"/>
    </row>
    <row r="577" spans="5:8" s="10" customFormat="1" ht="12.75">
      <c r="E577" s="44"/>
      <c r="F577" s="25"/>
      <c r="G577" s="33"/>
      <c r="H577" s="39"/>
    </row>
    <row r="578" spans="5:8" s="10" customFormat="1" ht="12.75">
      <c r="E578" s="44"/>
      <c r="F578" s="25"/>
      <c r="G578" s="33"/>
      <c r="H578" s="39"/>
    </row>
    <row r="579" spans="5:8" s="10" customFormat="1" ht="12.75">
      <c r="E579" s="44"/>
      <c r="F579" s="25"/>
      <c r="G579" s="33"/>
      <c r="H579" s="39"/>
    </row>
    <row r="580" spans="5:8" s="10" customFormat="1" ht="12.75">
      <c r="E580" s="44"/>
      <c r="F580" s="25"/>
      <c r="G580" s="33"/>
      <c r="H580" s="39"/>
    </row>
    <row r="581" spans="5:8" s="10" customFormat="1" ht="12.75">
      <c r="E581" s="44"/>
      <c r="F581" s="25"/>
      <c r="G581" s="33"/>
      <c r="H581" s="39"/>
    </row>
    <row r="582" spans="5:8" s="10" customFormat="1" ht="12.75">
      <c r="E582" s="44"/>
      <c r="F582" s="25"/>
      <c r="G582" s="33"/>
      <c r="H582" s="39"/>
    </row>
    <row r="583" spans="5:8" s="10" customFormat="1" ht="12.75">
      <c r="E583" s="44"/>
      <c r="F583" s="25"/>
      <c r="G583" s="33"/>
      <c r="H583" s="39"/>
    </row>
    <row r="584" spans="5:8" s="10" customFormat="1" ht="12.75">
      <c r="E584" s="44"/>
      <c r="F584" s="25"/>
      <c r="G584" s="33"/>
      <c r="H584" s="39"/>
    </row>
    <row r="585" spans="5:8" s="10" customFormat="1" ht="12.75">
      <c r="E585" s="44"/>
      <c r="F585" s="25"/>
      <c r="G585" s="33"/>
      <c r="H585" s="39"/>
    </row>
    <row r="586" spans="5:8" s="10" customFormat="1" ht="12.75">
      <c r="E586" s="44"/>
      <c r="F586" s="25"/>
      <c r="G586" s="33"/>
      <c r="H586" s="39"/>
    </row>
    <row r="587" spans="5:8" s="10" customFormat="1" ht="12.75">
      <c r="E587" s="44"/>
      <c r="F587" s="25"/>
      <c r="G587" s="33"/>
      <c r="H587" s="39"/>
    </row>
    <row r="588" spans="5:8" s="10" customFormat="1" ht="12.75">
      <c r="E588" s="44"/>
      <c r="F588" s="25"/>
      <c r="G588" s="33"/>
      <c r="H588" s="39"/>
    </row>
    <row r="589" spans="5:8" s="10" customFormat="1" ht="12.75">
      <c r="E589" s="44"/>
      <c r="F589" s="25"/>
      <c r="G589" s="33"/>
      <c r="H589" s="39"/>
    </row>
    <row r="590" spans="5:8" s="10" customFormat="1" ht="12.75">
      <c r="E590" s="44"/>
      <c r="F590" s="25"/>
      <c r="G590" s="33"/>
      <c r="H590" s="39"/>
    </row>
    <row r="591" spans="5:8" s="10" customFormat="1" ht="12.75">
      <c r="E591" s="44"/>
      <c r="F591" s="25"/>
      <c r="G591" s="33"/>
      <c r="H591" s="39"/>
    </row>
    <row r="592" spans="5:8" s="10" customFormat="1" ht="12.75">
      <c r="E592" s="44"/>
      <c r="F592" s="25"/>
      <c r="G592" s="33"/>
      <c r="H592" s="39"/>
    </row>
    <row r="593" spans="5:8" s="10" customFormat="1" ht="12.75">
      <c r="E593" s="44"/>
      <c r="F593" s="25"/>
      <c r="G593" s="33"/>
      <c r="H593" s="39"/>
    </row>
    <row r="594" spans="5:8" s="10" customFormat="1" ht="12.75">
      <c r="E594" s="44"/>
      <c r="F594" s="25"/>
      <c r="G594" s="33"/>
      <c r="H594" s="39"/>
    </row>
    <row r="595" spans="5:8" s="10" customFormat="1" ht="12.75">
      <c r="E595" s="44"/>
      <c r="F595" s="25"/>
      <c r="G595" s="33"/>
      <c r="H595" s="39"/>
    </row>
    <row r="596" spans="5:8" s="10" customFormat="1" ht="12.75">
      <c r="E596" s="44"/>
      <c r="F596" s="25"/>
      <c r="G596" s="33"/>
      <c r="H596" s="39"/>
    </row>
    <row r="597" spans="5:8" s="10" customFormat="1" ht="12.75">
      <c r="E597" s="44"/>
      <c r="F597" s="25"/>
      <c r="G597" s="33"/>
      <c r="H597" s="39"/>
    </row>
    <row r="598" spans="5:8" s="10" customFormat="1" ht="12.75">
      <c r="E598" s="44"/>
      <c r="F598" s="25"/>
      <c r="G598" s="33"/>
      <c r="H598" s="39"/>
    </row>
    <row r="599" spans="5:8" s="10" customFormat="1" ht="12.75">
      <c r="E599" s="44"/>
      <c r="F599" s="25"/>
      <c r="G599" s="33"/>
      <c r="H599" s="39"/>
    </row>
    <row r="600" spans="5:8" s="10" customFormat="1" ht="12.75">
      <c r="E600" s="44"/>
      <c r="F600" s="25"/>
      <c r="G600" s="33"/>
      <c r="H600" s="39"/>
    </row>
    <row r="601" spans="5:8" s="10" customFormat="1" ht="12.75">
      <c r="E601" s="44"/>
      <c r="F601" s="25"/>
      <c r="G601" s="33"/>
      <c r="H601" s="39"/>
    </row>
    <row r="602" spans="5:8" s="10" customFormat="1" ht="12.75">
      <c r="E602" s="44"/>
      <c r="F602" s="25"/>
      <c r="G602" s="33"/>
      <c r="H602" s="39"/>
    </row>
    <row r="603" spans="5:8" s="10" customFormat="1" ht="12.75">
      <c r="E603" s="44"/>
      <c r="F603" s="25"/>
      <c r="G603" s="33"/>
      <c r="H603" s="39"/>
    </row>
    <row r="604" spans="5:8" s="10" customFormat="1" ht="12.75">
      <c r="E604" s="44"/>
      <c r="F604" s="25"/>
      <c r="G604" s="33"/>
      <c r="H604" s="39"/>
    </row>
    <row r="605" spans="5:8" s="10" customFormat="1" ht="12.75">
      <c r="E605" s="44"/>
      <c r="F605" s="25"/>
      <c r="G605" s="33"/>
      <c r="H605" s="39"/>
    </row>
    <row r="606" spans="5:8" s="10" customFormat="1" ht="12.75">
      <c r="E606" s="44"/>
      <c r="F606" s="25"/>
      <c r="G606" s="33"/>
      <c r="H606" s="39"/>
    </row>
    <row r="607" spans="5:8" s="10" customFormat="1" ht="12.75">
      <c r="E607" s="44"/>
      <c r="F607" s="25"/>
      <c r="G607" s="33"/>
      <c r="H607" s="39"/>
    </row>
    <row r="608" spans="5:8" s="10" customFormat="1" ht="12.75">
      <c r="E608" s="44"/>
      <c r="F608" s="25"/>
      <c r="G608" s="33"/>
      <c r="H608" s="39"/>
    </row>
    <row r="609" spans="5:8" s="10" customFormat="1" ht="12.75">
      <c r="E609" s="44"/>
      <c r="F609" s="25"/>
      <c r="G609" s="33"/>
      <c r="H609" s="39"/>
    </row>
    <row r="610" spans="5:8" s="10" customFormat="1" ht="12.75">
      <c r="E610" s="44"/>
      <c r="F610" s="25"/>
      <c r="G610" s="33"/>
      <c r="H610" s="39"/>
    </row>
    <row r="611" spans="5:8" s="10" customFormat="1" ht="12.75">
      <c r="E611" s="44"/>
      <c r="F611" s="25"/>
      <c r="G611" s="33"/>
      <c r="H611" s="39"/>
    </row>
    <row r="612" spans="5:8" s="10" customFormat="1" ht="12.75">
      <c r="E612" s="44"/>
      <c r="F612" s="25"/>
      <c r="G612" s="33"/>
      <c r="H612" s="39"/>
    </row>
    <row r="613" spans="5:8" s="10" customFormat="1" ht="12.75">
      <c r="E613" s="44"/>
      <c r="F613" s="25"/>
      <c r="G613" s="33"/>
      <c r="H613" s="39"/>
    </row>
    <row r="614" spans="5:8" s="10" customFormat="1" ht="12.75">
      <c r="E614" s="44"/>
      <c r="F614" s="25"/>
      <c r="G614" s="33"/>
      <c r="H614" s="39"/>
    </row>
    <row r="615" spans="5:8" s="10" customFormat="1" ht="12.75">
      <c r="E615" s="44"/>
      <c r="F615" s="25"/>
      <c r="G615" s="33"/>
      <c r="H615" s="39"/>
    </row>
    <row r="616" spans="5:8" s="10" customFormat="1" ht="12.75">
      <c r="E616" s="44"/>
      <c r="F616" s="25"/>
      <c r="G616" s="33"/>
      <c r="H616" s="39"/>
    </row>
    <row r="617" spans="5:8" s="10" customFormat="1" ht="12.75">
      <c r="E617" s="44"/>
      <c r="F617" s="25"/>
      <c r="G617" s="33"/>
      <c r="H617" s="39"/>
    </row>
    <row r="618" spans="5:8" s="10" customFormat="1" ht="12.75">
      <c r="E618" s="44"/>
      <c r="F618" s="25"/>
      <c r="G618" s="33"/>
      <c r="H618" s="39"/>
    </row>
    <row r="619" spans="5:8" s="10" customFormat="1" ht="12.75">
      <c r="E619" s="44"/>
      <c r="F619" s="25"/>
      <c r="G619" s="33"/>
      <c r="H619" s="39"/>
    </row>
    <row r="620" spans="5:8" s="10" customFormat="1" ht="12.75">
      <c r="E620" s="44"/>
      <c r="F620" s="25"/>
      <c r="G620" s="33"/>
      <c r="H620" s="39"/>
    </row>
    <row r="621" spans="5:8" s="10" customFormat="1" ht="12.75">
      <c r="E621" s="44"/>
      <c r="F621" s="25"/>
      <c r="G621" s="33"/>
      <c r="H621" s="39"/>
    </row>
    <row r="622" spans="5:8" s="10" customFormat="1" ht="12.75">
      <c r="E622" s="44"/>
      <c r="F622" s="25"/>
      <c r="G622" s="33"/>
      <c r="H622" s="39"/>
    </row>
    <row r="623" spans="5:8" s="10" customFormat="1" ht="12.75">
      <c r="E623" s="44"/>
      <c r="F623" s="25"/>
      <c r="G623" s="33"/>
      <c r="H623" s="39"/>
    </row>
    <row r="624" spans="5:8" s="10" customFormat="1" ht="12.75">
      <c r="E624" s="44"/>
      <c r="F624" s="25"/>
      <c r="G624" s="33"/>
      <c r="H624" s="39"/>
    </row>
    <row r="625" spans="5:8" s="10" customFormat="1" ht="12.75">
      <c r="E625" s="44"/>
      <c r="F625" s="25"/>
      <c r="G625" s="33"/>
      <c r="H625" s="39"/>
    </row>
    <row r="626" spans="5:8" s="10" customFormat="1" ht="12.75">
      <c r="E626" s="44"/>
      <c r="F626" s="25"/>
      <c r="G626" s="33"/>
      <c r="H626" s="39"/>
    </row>
    <row r="627" spans="5:8" s="10" customFormat="1" ht="12.75">
      <c r="E627" s="44"/>
      <c r="F627" s="25"/>
      <c r="G627" s="33"/>
      <c r="H627" s="39"/>
    </row>
    <row r="628" spans="5:8" s="10" customFormat="1" ht="12.75">
      <c r="E628" s="44"/>
      <c r="F628" s="25"/>
      <c r="G628" s="33"/>
      <c r="H628" s="39"/>
    </row>
    <row r="629" spans="5:8" s="10" customFormat="1" ht="12.75">
      <c r="E629" s="44"/>
      <c r="F629" s="25"/>
      <c r="G629" s="33"/>
      <c r="H629" s="39"/>
    </row>
    <row r="630" spans="5:8" s="10" customFormat="1" ht="12.75">
      <c r="E630" s="44"/>
      <c r="F630" s="25"/>
      <c r="G630" s="33"/>
      <c r="H630" s="39"/>
    </row>
    <row r="631" spans="5:8" s="10" customFormat="1" ht="12.75">
      <c r="E631" s="44"/>
      <c r="F631" s="25"/>
      <c r="G631" s="33"/>
      <c r="H631" s="39"/>
    </row>
    <row r="632" spans="5:8" s="10" customFormat="1" ht="12.75">
      <c r="E632" s="44"/>
      <c r="F632" s="25"/>
      <c r="G632" s="33"/>
      <c r="H632" s="39"/>
    </row>
    <row r="633" spans="5:8" s="10" customFormat="1" ht="12.75">
      <c r="E633" s="44"/>
      <c r="F633" s="25"/>
      <c r="G633" s="33"/>
      <c r="H633" s="39"/>
    </row>
    <row r="634" spans="5:8" s="10" customFormat="1" ht="12.75">
      <c r="E634" s="44"/>
      <c r="F634" s="25"/>
      <c r="G634" s="33"/>
      <c r="H634" s="39"/>
    </row>
    <row r="635" spans="5:8" s="10" customFormat="1" ht="12.75">
      <c r="E635" s="44"/>
      <c r="F635" s="25"/>
      <c r="G635" s="33"/>
      <c r="H635" s="39"/>
    </row>
    <row r="636" spans="5:8" s="10" customFormat="1" ht="12.75">
      <c r="E636" s="44"/>
      <c r="F636" s="25"/>
      <c r="G636" s="33"/>
      <c r="H636" s="39"/>
    </row>
    <row r="637" spans="5:8" s="10" customFormat="1" ht="12.75">
      <c r="E637" s="44"/>
      <c r="F637" s="25"/>
      <c r="G637" s="33"/>
      <c r="H637" s="39"/>
    </row>
    <row r="638" spans="5:8" s="10" customFormat="1" ht="12.75">
      <c r="E638" s="44"/>
      <c r="F638" s="25"/>
      <c r="G638" s="33"/>
      <c r="H638" s="39"/>
    </row>
    <row r="639" spans="5:8" s="10" customFormat="1" ht="12.75">
      <c r="E639" s="44"/>
      <c r="F639" s="25"/>
      <c r="G639" s="33"/>
      <c r="H639" s="39"/>
    </row>
    <row r="640" spans="5:8" s="10" customFormat="1" ht="12.75">
      <c r="E640" s="44"/>
      <c r="F640" s="25"/>
      <c r="G640" s="33"/>
      <c r="H640" s="39"/>
    </row>
    <row r="641" spans="5:8" s="10" customFormat="1" ht="12.75">
      <c r="E641" s="44"/>
      <c r="F641" s="25"/>
      <c r="G641" s="33"/>
      <c r="H641" s="39"/>
    </row>
    <row r="642" spans="5:8" s="10" customFormat="1" ht="12.75">
      <c r="E642" s="44"/>
      <c r="F642" s="25"/>
      <c r="G642" s="33"/>
      <c r="H642" s="39"/>
    </row>
    <row r="643" spans="5:8" s="10" customFormat="1" ht="12.75">
      <c r="E643" s="44"/>
      <c r="F643" s="25"/>
      <c r="G643" s="33"/>
      <c r="H643" s="39"/>
    </row>
    <row r="644" spans="5:8" s="10" customFormat="1" ht="12.75">
      <c r="E644" s="44"/>
      <c r="F644" s="25"/>
      <c r="G644" s="33"/>
      <c r="H644" s="39"/>
    </row>
    <row r="645" spans="5:8" s="10" customFormat="1" ht="12.75">
      <c r="E645" s="44"/>
      <c r="F645" s="25"/>
      <c r="G645" s="33"/>
      <c r="H645" s="39"/>
    </row>
    <row r="646" spans="5:8" s="10" customFormat="1" ht="12.75">
      <c r="E646" s="44"/>
      <c r="F646" s="25"/>
      <c r="G646" s="33"/>
      <c r="H646" s="39"/>
    </row>
    <row r="647" spans="5:8" s="10" customFormat="1" ht="12.75">
      <c r="E647" s="44"/>
      <c r="F647" s="25"/>
      <c r="G647" s="33"/>
      <c r="H647" s="39"/>
    </row>
    <row r="648" spans="5:8" s="10" customFormat="1" ht="12.75">
      <c r="E648" s="44"/>
      <c r="F648" s="25"/>
      <c r="G648" s="33"/>
      <c r="H648" s="39"/>
    </row>
    <row r="649" spans="5:8" s="10" customFormat="1" ht="12.75">
      <c r="E649" s="44"/>
      <c r="F649" s="25"/>
      <c r="G649" s="33"/>
      <c r="H649" s="39"/>
    </row>
    <row r="650" spans="5:8" s="10" customFormat="1" ht="12.75">
      <c r="E650" s="44"/>
      <c r="F650" s="25"/>
      <c r="G650" s="33"/>
      <c r="H650" s="39"/>
    </row>
    <row r="651" spans="5:8" s="10" customFormat="1" ht="12.75">
      <c r="E651" s="44"/>
      <c r="F651" s="25"/>
      <c r="G651" s="33"/>
      <c r="H651" s="39"/>
    </row>
    <row r="652" spans="5:8" s="10" customFormat="1" ht="12.75">
      <c r="E652" s="44"/>
      <c r="F652" s="25"/>
      <c r="G652" s="33"/>
      <c r="H652" s="39"/>
    </row>
    <row r="653" spans="5:8" s="10" customFormat="1" ht="12.75">
      <c r="E653" s="44"/>
      <c r="F653" s="25"/>
      <c r="G653" s="33"/>
      <c r="H653" s="39"/>
    </row>
    <row r="654" spans="5:8" s="10" customFormat="1" ht="12.75">
      <c r="E654" s="44"/>
      <c r="F654" s="25"/>
      <c r="G654" s="33"/>
      <c r="H654" s="39"/>
    </row>
    <row r="655" spans="5:8" s="10" customFormat="1" ht="12.75">
      <c r="E655" s="44"/>
      <c r="F655" s="25"/>
      <c r="G655" s="33"/>
      <c r="H655" s="39"/>
    </row>
    <row r="656" spans="5:8" s="10" customFormat="1" ht="12.75">
      <c r="E656" s="44"/>
      <c r="F656" s="25"/>
      <c r="G656" s="33"/>
      <c r="H656" s="39"/>
    </row>
    <row r="657" spans="5:8" s="10" customFormat="1" ht="12.75">
      <c r="E657" s="44"/>
      <c r="F657" s="25"/>
      <c r="G657" s="33"/>
      <c r="H657" s="39"/>
    </row>
    <row r="658" spans="5:8" s="10" customFormat="1" ht="12.75">
      <c r="E658" s="44"/>
      <c r="F658" s="25"/>
      <c r="G658" s="33"/>
      <c r="H658" s="39"/>
    </row>
    <row r="659" spans="5:8" s="10" customFormat="1" ht="12.75">
      <c r="E659" s="44"/>
      <c r="F659" s="25"/>
      <c r="G659" s="33"/>
      <c r="H659" s="39"/>
    </row>
    <row r="660" spans="5:8" s="10" customFormat="1" ht="12.75">
      <c r="E660" s="44"/>
      <c r="F660" s="25"/>
      <c r="G660" s="33"/>
      <c r="H660" s="39"/>
    </row>
    <row r="661" spans="5:8" s="10" customFormat="1" ht="12.75">
      <c r="E661" s="44"/>
      <c r="F661" s="25"/>
      <c r="G661" s="33"/>
      <c r="H661" s="39"/>
    </row>
    <row r="662" spans="5:8" s="10" customFormat="1" ht="12.75">
      <c r="E662" s="44"/>
      <c r="F662" s="25"/>
      <c r="G662" s="33"/>
      <c r="H662" s="39"/>
    </row>
    <row r="663" spans="5:8" s="10" customFormat="1" ht="12.75">
      <c r="E663" s="44"/>
      <c r="F663" s="25"/>
      <c r="G663" s="33"/>
      <c r="H663" s="39"/>
    </row>
    <row r="664" spans="5:8" s="10" customFormat="1" ht="12.75">
      <c r="E664" s="44"/>
      <c r="F664" s="25"/>
      <c r="G664" s="33"/>
      <c r="H664" s="39"/>
    </row>
    <row r="665" spans="5:8" s="10" customFormat="1" ht="12.75">
      <c r="E665" s="44"/>
      <c r="F665" s="25"/>
      <c r="G665" s="33"/>
      <c r="H665" s="39"/>
    </row>
    <row r="666" spans="5:8" s="10" customFormat="1" ht="12.75">
      <c r="E666" s="44"/>
      <c r="F666" s="25"/>
      <c r="G666" s="33"/>
      <c r="H666" s="39"/>
    </row>
    <row r="667" spans="5:8" s="10" customFormat="1" ht="12.75">
      <c r="E667" s="44"/>
      <c r="F667" s="25"/>
      <c r="G667" s="33"/>
      <c r="H667" s="39"/>
    </row>
    <row r="668" spans="5:8" s="10" customFormat="1" ht="12.75">
      <c r="E668" s="44"/>
      <c r="F668" s="25"/>
      <c r="G668" s="33"/>
      <c r="H668" s="39"/>
    </row>
    <row r="669" spans="5:8" s="10" customFormat="1" ht="12.75">
      <c r="E669" s="44"/>
      <c r="F669" s="25"/>
      <c r="G669" s="33"/>
      <c r="H669" s="39"/>
    </row>
    <row r="670" spans="5:8" s="10" customFormat="1" ht="12.75">
      <c r="E670" s="44"/>
      <c r="F670" s="25"/>
      <c r="G670" s="33"/>
      <c r="H670" s="39"/>
    </row>
    <row r="671" spans="5:8" s="10" customFormat="1" ht="12.75">
      <c r="E671" s="44"/>
      <c r="F671" s="25"/>
      <c r="G671" s="33"/>
      <c r="H671" s="39"/>
    </row>
    <row r="672" spans="5:8" s="10" customFormat="1" ht="12.75">
      <c r="E672" s="44"/>
      <c r="F672" s="25"/>
      <c r="G672" s="33"/>
      <c r="H672" s="39"/>
    </row>
    <row r="673" spans="5:8" s="10" customFormat="1" ht="12.75">
      <c r="E673" s="44"/>
      <c r="F673" s="25"/>
      <c r="G673" s="33"/>
      <c r="H673" s="39"/>
    </row>
    <row r="674" spans="5:8" s="10" customFormat="1" ht="12.75">
      <c r="E674" s="44"/>
      <c r="F674" s="25"/>
      <c r="G674" s="33"/>
      <c r="H674" s="39"/>
    </row>
    <row r="675" spans="5:8" s="10" customFormat="1" ht="12.75">
      <c r="E675" s="44"/>
      <c r="F675" s="25"/>
      <c r="G675" s="33"/>
      <c r="H675" s="39"/>
    </row>
    <row r="676" spans="5:8" s="10" customFormat="1" ht="12.75">
      <c r="E676" s="44"/>
      <c r="F676" s="25"/>
      <c r="G676" s="33"/>
      <c r="H676" s="39"/>
    </row>
    <row r="677" spans="5:8" s="10" customFormat="1" ht="12.75">
      <c r="E677" s="44"/>
      <c r="F677" s="25"/>
      <c r="G677" s="33"/>
      <c r="H677" s="39"/>
    </row>
    <row r="678" spans="5:8" s="10" customFormat="1" ht="12.75">
      <c r="E678" s="44"/>
      <c r="F678" s="25"/>
      <c r="G678" s="33"/>
      <c r="H678" s="39"/>
    </row>
    <row r="679" spans="5:8" s="10" customFormat="1" ht="12.75">
      <c r="E679" s="44"/>
      <c r="F679" s="25"/>
      <c r="G679" s="33"/>
      <c r="H679" s="39"/>
    </row>
    <row r="680" spans="5:8" s="10" customFormat="1" ht="12.75">
      <c r="E680" s="44"/>
      <c r="F680" s="25"/>
      <c r="G680" s="33"/>
      <c r="H680" s="39"/>
    </row>
    <row r="681" spans="5:8" s="10" customFormat="1" ht="12.75">
      <c r="E681" s="44"/>
      <c r="F681" s="25"/>
      <c r="G681" s="33"/>
      <c r="H681" s="39"/>
    </row>
    <row r="682" spans="5:8" s="10" customFormat="1" ht="12.75">
      <c r="E682" s="44"/>
      <c r="F682" s="25"/>
      <c r="G682" s="33"/>
      <c r="H682" s="39"/>
    </row>
    <row r="683" spans="5:8" s="10" customFormat="1" ht="12.75">
      <c r="E683" s="44"/>
      <c r="F683" s="25"/>
      <c r="G683" s="33"/>
      <c r="H683" s="39"/>
    </row>
    <row r="684" spans="5:8" s="10" customFormat="1" ht="12.75">
      <c r="E684" s="44"/>
      <c r="F684" s="25"/>
      <c r="G684" s="33"/>
      <c r="H684" s="39"/>
    </row>
    <row r="685" spans="5:8" s="10" customFormat="1" ht="12.75">
      <c r="E685" s="44"/>
      <c r="F685" s="25"/>
      <c r="G685" s="33"/>
      <c r="H685" s="39"/>
    </row>
    <row r="686" spans="5:8" s="10" customFormat="1" ht="12.75">
      <c r="E686" s="44"/>
      <c r="F686" s="25"/>
      <c r="G686" s="33"/>
      <c r="H686" s="39"/>
    </row>
    <row r="687" spans="5:8" s="10" customFormat="1" ht="12.75">
      <c r="E687" s="44"/>
      <c r="F687" s="25"/>
      <c r="G687" s="33"/>
      <c r="H687" s="39"/>
    </row>
    <row r="688" spans="5:8" s="10" customFormat="1" ht="12.75">
      <c r="E688" s="44"/>
      <c r="F688" s="25"/>
      <c r="G688" s="33"/>
      <c r="H688" s="39"/>
    </row>
    <row r="689" spans="5:8" s="10" customFormat="1" ht="12.75">
      <c r="E689" s="44"/>
      <c r="F689" s="25"/>
      <c r="G689" s="33"/>
      <c r="H689" s="39"/>
    </row>
    <row r="690" spans="5:8" s="10" customFormat="1" ht="12.75">
      <c r="E690" s="44"/>
      <c r="F690" s="25"/>
      <c r="G690" s="33"/>
      <c r="H690" s="39"/>
    </row>
    <row r="691" spans="5:8" s="10" customFormat="1" ht="12.75">
      <c r="E691" s="44"/>
      <c r="F691" s="25"/>
      <c r="G691" s="33"/>
      <c r="H691" s="39"/>
    </row>
    <row r="692" spans="5:8" s="10" customFormat="1" ht="12.75">
      <c r="E692" s="44"/>
      <c r="F692" s="25"/>
      <c r="G692" s="33"/>
      <c r="H692" s="39"/>
    </row>
    <row r="693" spans="5:8" s="10" customFormat="1" ht="12.75">
      <c r="E693" s="44"/>
      <c r="F693" s="25"/>
      <c r="G693" s="33"/>
      <c r="H693" s="39"/>
    </row>
    <row r="694" spans="5:8" s="10" customFormat="1" ht="12.75">
      <c r="E694" s="44"/>
      <c r="F694" s="25"/>
      <c r="G694" s="33"/>
      <c r="H694" s="39"/>
    </row>
    <row r="695" spans="5:8" s="10" customFormat="1" ht="12.75">
      <c r="E695" s="44"/>
      <c r="F695" s="25"/>
      <c r="G695" s="33"/>
      <c r="H695" s="39"/>
    </row>
    <row r="696" spans="5:8" s="10" customFormat="1" ht="12.75">
      <c r="E696" s="44"/>
      <c r="F696" s="25"/>
      <c r="G696" s="33"/>
      <c r="H696" s="39"/>
    </row>
    <row r="697" spans="5:8" s="10" customFormat="1" ht="12.75">
      <c r="E697" s="44"/>
      <c r="F697" s="25"/>
      <c r="G697" s="33"/>
      <c r="H697" s="39"/>
    </row>
    <row r="698" spans="5:8" s="10" customFormat="1" ht="12.75">
      <c r="E698" s="44"/>
      <c r="F698" s="25"/>
      <c r="G698" s="33"/>
      <c r="H698" s="39"/>
    </row>
    <row r="699" spans="5:8" s="10" customFormat="1" ht="12.75">
      <c r="E699" s="44"/>
      <c r="F699" s="25"/>
      <c r="G699" s="33"/>
      <c r="H699" s="39"/>
    </row>
    <row r="700" spans="5:8" s="10" customFormat="1" ht="12.75">
      <c r="E700" s="44"/>
      <c r="F700" s="25"/>
      <c r="G700" s="33"/>
      <c r="H700" s="39"/>
    </row>
    <row r="701" spans="5:8" s="10" customFormat="1" ht="12.75">
      <c r="E701" s="44"/>
      <c r="F701" s="25"/>
      <c r="G701" s="33"/>
      <c r="H701" s="39"/>
    </row>
    <row r="702" spans="5:8" s="10" customFormat="1" ht="12.75">
      <c r="E702" s="44"/>
      <c r="F702" s="25"/>
      <c r="G702" s="33"/>
      <c r="H702" s="39"/>
    </row>
    <row r="703" spans="5:8" s="10" customFormat="1" ht="12.75">
      <c r="E703" s="44"/>
      <c r="F703" s="25"/>
      <c r="G703" s="33"/>
      <c r="H703" s="39"/>
    </row>
    <row r="704" spans="5:8" s="10" customFormat="1" ht="12.75">
      <c r="E704" s="44"/>
      <c r="F704" s="25"/>
      <c r="G704" s="33"/>
      <c r="H704" s="39"/>
    </row>
    <row r="705" spans="5:8" s="10" customFormat="1" ht="12.75">
      <c r="E705" s="44"/>
      <c r="F705" s="25"/>
      <c r="G705" s="33"/>
      <c r="H705" s="39"/>
    </row>
    <row r="706" spans="5:8" s="10" customFormat="1" ht="12.75">
      <c r="E706" s="44"/>
      <c r="F706" s="25"/>
      <c r="G706" s="33"/>
      <c r="H706" s="39"/>
    </row>
    <row r="707" spans="5:8" s="10" customFormat="1" ht="12.75">
      <c r="E707" s="44"/>
      <c r="F707" s="25"/>
      <c r="G707" s="33"/>
      <c r="H707" s="39"/>
    </row>
    <row r="708" spans="5:8" s="10" customFormat="1" ht="12.75">
      <c r="E708" s="44"/>
      <c r="F708" s="25"/>
      <c r="G708" s="33"/>
      <c r="H708" s="39"/>
    </row>
    <row r="709" spans="5:8" s="10" customFormat="1" ht="12.75">
      <c r="E709" s="44"/>
      <c r="F709" s="25"/>
      <c r="G709" s="33"/>
      <c r="H709" s="39"/>
    </row>
    <row r="710" spans="5:8" s="10" customFormat="1" ht="12.75">
      <c r="E710" s="44"/>
      <c r="F710" s="25"/>
      <c r="G710" s="33"/>
      <c r="H710" s="39"/>
    </row>
    <row r="711" spans="5:8" s="10" customFormat="1" ht="12.75">
      <c r="E711" s="44"/>
      <c r="F711" s="25"/>
      <c r="G711" s="33"/>
      <c r="H711" s="39"/>
    </row>
    <row r="712" spans="5:8" s="10" customFormat="1" ht="12.75">
      <c r="E712" s="44"/>
      <c r="F712" s="25"/>
      <c r="G712" s="33"/>
      <c r="H712" s="39"/>
    </row>
    <row r="713" spans="5:8" s="10" customFormat="1" ht="12.75">
      <c r="E713" s="44"/>
      <c r="F713" s="25"/>
      <c r="G713" s="33"/>
      <c r="H713" s="39"/>
    </row>
    <row r="714" spans="5:8" s="10" customFormat="1" ht="12.75">
      <c r="E714" s="44"/>
      <c r="F714" s="25"/>
      <c r="G714" s="33"/>
      <c r="H714" s="39"/>
    </row>
    <row r="715" spans="5:8" s="10" customFormat="1" ht="12.75">
      <c r="E715" s="44"/>
      <c r="F715" s="25"/>
      <c r="G715" s="33"/>
      <c r="H715" s="39"/>
    </row>
    <row r="716" spans="5:8" s="10" customFormat="1" ht="12.75">
      <c r="E716" s="44"/>
      <c r="F716" s="25"/>
      <c r="G716" s="33"/>
      <c r="H716" s="39"/>
    </row>
    <row r="717" spans="5:8" s="10" customFormat="1" ht="12.75">
      <c r="E717" s="44"/>
      <c r="F717" s="25"/>
      <c r="G717" s="33"/>
      <c r="H717" s="39"/>
    </row>
    <row r="718" spans="5:8" s="10" customFormat="1" ht="12.75">
      <c r="E718" s="44"/>
      <c r="F718" s="25"/>
      <c r="G718" s="33"/>
      <c r="H718" s="39"/>
    </row>
    <row r="719" spans="5:8" s="10" customFormat="1" ht="12.75">
      <c r="E719" s="44"/>
      <c r="F719" s="25"/>
      <c r="G719" s="33"/>
      <c r="H719" s="39"/>
    </row>
    <row r="720" spans="5:8" s="10" customFormat="1" ht="12.75">
      <c r="E720" s="44"/>
      <c r="F720" s="25"/>
      <c r="G720" s="33"/>
      <c r="H720" s="39"/>
    </row>
    <row r="721" spans="5:8" s="10" customFormat="1" ht="12.75">
      <c r="E721" s="44"/>
      <c r="F721" s="25"/>
      <c r="G721" s="33"/>
      <c r="H721" s="39"/>
    </row>
    <row r="722" spans="5:8" s="10" customFormat="1" ht="12.75">
      <c r="E722" s="44"/>
      <c r="F722" s="25"/>
      <c r="G722" s="33"/>
      <c r="H722" s="39"/>
    </row>
    <row r="723" spans="5:8" s="10" customFormat="1" ht="12.75">
      <c r="E723" s="44"/>
      <c r="F723" s="25"/>
      <c r="G723" s="33"/>
      <c r="H723" s="39"/>
    </row>
    <row r="724" spans="5:8" s="10" customFormat="1" ht="12.75">
      <c r="E724" s="44"/>
      <c r="F724" s="25"/>
      <c r="G724" s="33"/>
      <c r="H724" s="39"/>
    </row>
    <row r="725" spans="1:9" s="10" customFormat="1" ht="12.75">
      <c r="A725" s="4"/>
      <c r="B725" s="4"/>
      <c r="C725" s="4"/>
      <c r="D725" s="4"/>
      <c r="E725" s="41"/>
      <c r="F725" s="19"/>
      <c r="G725" s="26"/>
      <c r="H725" s="34"/>
      <c r="I725" s="4"/>
    </row>
    <row r="726" spans="1:9" s="10" customFormat="1" ht="12.75">
      <c r="A726" s="4"/>
      <c r="B726" s="4"/>
      <c r="C726" s="4"/>
      <c r="D726" s="4"/>
      <c r="E726" s="41"/>
      <c r="F726" s="19"/>
      <c r="G726" s="26"/>
      <c r="H726" s="34"/>
      <c r="I726" s="4"/>
    </row>
    <row r="727" spans="1:9" s="10" customFormat="1" ht="12.75">
      <c r="A727" s="4"/>
      <c r="B727" s="4"/>
      <c r="C727" s="4"/>
      <c r="D727" s="4"/>
      <c r="E727" s="41"/>
      <c r="F727" s="19"/>
      <c r="G727" s="26"/>
      <c r="H727" s="34"/>
      <c r="I727" s="4"/>
    </row>
    <row r="728" spans="1:9" s="10" customFormat="1" ht="12.75">
      <c r="A728" s="4"/>
      <c r="B728" s="4"/>
      <c r="C728" s="4"/>
      <c r="D728" s="4"/>
      <c r="E728" s="41"/>
      <c r="F728" s="19"/>
      <c r="G728" s="26"/>
      <c r="H728" s="34"/>
      <c r="I728" s="4"/>
    </row>
    <row r="729" spans="1:9" s="10" customFormat="1" ht="12.75">
      <c r="A729" s="4"/>
      <c r="B729" s="4"/>
      <c r="C729" s="4"/>
      <c r="D729" s="4"/>
      <c r="E729" s="41"/>
      <c r="F729" s="19"/>
      <c r="G729" s="26"/>
      <c r="H729" s="34"/>
      <c r="I729" s="4"/>
    </row>
    <row r="730" spans="1:9" s="10" customFormat="1" ht="12.75">
      <c r="A730" s="4"/>
      <c r="B730" s="4"/>
      <c r="C730" s="4"/>
      <c r="D730" s="4"/>
      <c r="E730" s="41"/>
      <c r="F730" s="19"/>
      <c r="G730" s="26"/>
      <c r="H730" s="34"/>
      <c r="I730" s="4"/>
    </row>
    <row r="731" spans="1:9" s="10" customFormat="1" ht="12.75">
      <c r="A731" s="4"/>
      <c r="B731" s="4"/>
      <c r="C731" s="4"/>
      <c r="D731" s="4"/>
      <c r="E731" s="41"/>
      <c r="F731" s="19"/>
      <c r="G731" s="26"/>
      <c r="H731" s="34"/>
      <c r="I731" s="4"/>
    </row>
    <row r="732" spans="1:9" s="10" customFormat="1" ht="12.75">
      <c r="A732" s="4"/>
      <c r="B732" s="4"/>
      <c r="C732" s="4"/>
      <c r="D732" s="4"/>
      <c r="E732" s="41"/>
      <c r="F732" s="19"/>
      <c r="G732" s="26"/>
      <c r="H732" s="34"/>
      <c r="I732" s="4"/>
    </row>
    <row r="733" spans="1:9" s="10" customFormat="1" ht="12.75">
      <c r="A733" s="4"/>
      <c r="B733" s="4"/>
      <c r="C733" s="4"/>
      <c r="D733" s="4"/>
      <c r="E733" s="41"/>
      <c r="F733" s="19"/>
      <c r="G733" s="26"/>
      <c r="H733" s="34"/>
      <c r="I733" s="4"/>
    </row>
    <row r="734" spans="1:9" s="10" customFormat="1" ht="12.75">
      <c r="A734" s="4"/>
      <c r="B734" s="4"/>
      <c r="C734" s="4"/>
      <c r="D734" s="4"/>
      <c r="E734" s="41"/>
      <c r="F734" s="19"/>
      <c r="G734" s="26"/>
      <c r="H734" s="34"/>
      <c r="I734" s="4"/>
    </row>
    <row r="735" spans="1:9" s="10" customFormat="1" ht="12.75">
      <c r="A735" s="4"/>
      <c r="B735" s="4"/>
      <c r="C735" s="4"/>
      <c r="D735" s="4"/>
      <c r="E735" s="41"/>
      <c r="F735" s="19"/>
      <c r="G735" s="26"/>
      <c r="H735" s="34"/>
      <c r="I735" s="4"/>
    </row>
    <row r="736" spans="1:9" s="10" customFormat="1" ht="12.75">
      <c r="A736" s="4"/>
      <c r="B736" s="4"/>
      <c r="C736" s="4"/>
      <c r="D736" s="4"/>
      <c r="E736" s="41"/>
      <c r="F736" s="19"/>
      <c r="G736" s="26"/>
      <c r="H736" s="34"/>
      <c r="I736" s="4"/>
    </row>
    <row r="737" spans="1:9" s="10" customFormat="1" ht="12.75">
      <c r="A737" s="4"/>
      <c r="B737" s="4"/>
      <c r="C737" s="4"/>
      <c r="D737" s="4"/>
      <c r="E737" s="41"/>
      <c r="F737" s="19"/>
      <c r="G737" s="26"/>
      <c r="H737" s="34"/>
      <c r="I737" s="4"/>
    </row>
    <row r="738" spans="1:9" s="10" customFormat="1" ht="12.75">
      <c r="A738" s="4"/>
      <c r="B738" s="4"/>
      <c r="C738" s="4"/>
      <c r="D738" s="4"/>
      <c r="E738" s="41"/>
      <c r="F738" s="19"/>
      <c r="G738" s="26"/>
      <c r="H738" s="34"/>
      <c r="I738" s="4"/>
    </row>
    <row r="739" spans="1:9" s="10" customFormat="1" ht="12.75">
      <c r="A739" s="4"/>
      <c r="B739" s="4"/>
      <c r="C739" s="4"/>
      <c r="D739" s="4"/>
      <c r="E739" s="41"/>
      <c r="F739" s="19"/>
      <c r="G739" s="26"/>
      <c r="H739" s="34"/>
      <c r="I739" s="4"/>
    </row>
    <row r="740" spans="1:9" s="10" customFormat="1" ht="12.75">
      <c r="A740" s="4"/>
      <c r="B740" s="4"/>
      <c r="C740" s="4"/>
      <c r="D740" s="4"/>
      <c r="E740" s="41"/>
      <c r="F740" s="19"/>
      <c r="G740" s="26"/>
      <c r="H740" s="34"/>
      <c r="I740" s="4"/>
    </row>
    <row r="741" spans="1:9" s="10" customFormat="1" ht="12.75">
      <c r="A741" s="4"/>
      <c r="B741" s="4"/>
      <c r="C741" s="4"/>
      <c r="D741" s="4"/>
      <c r="E741" s="41"/>
      <c r="F741" s="19"/>
      <c r="G741" s="26"/>
      <c r="H741" s="34"/>
      <c r="I741" s="4"/>
    </row>
    <row r="742" spans="1:9" s="10" customFormat="1" ht="12.75">
      <c r="A742" s="4"/>
      <c r="B742" s="4"/>
      <c r="C742" s="4"/>
      <c r="D742" s="4"/>
      <c r="E742" s="41"/>
      <c r="F742" s="19"/>
      <c r="G742" s="26"/>
      <c r="H742" s="34"/>
      <c r="I742" s="4"/>
    </row>
    <row r="743" spans="1:9" s="10" customFormat="1" ht="12.75">
      <c r="A743" s="4"/>
      <c r="B743" s="4"/>
      <c r="C743" s="4"/>
      <c r="D743" s="4"/>
      <c r="E743" s="41"/>
      <c r="F743" s="19"/>
      <c r="G743" s="26"/>
      <c r="H743" s="34"/>
      <c r="I743" s="4"/>
    </row>
    <row r="744" spans="1:9" s="10" customFormat="1" ht="12.75">
      <c r="A744" s="4"/>
      <c r="B744" s="4"/>
      <c r="C744" s="4"/>
      <c r="D744" s="4"/>
      <c r="E744" s="41"/>
      <c r="F744" s="19"/>
      <c r="G744" s="26"/>
      <c r="H744" s="34"/>
      <c r="I744" s="4"/>
    </row>
    <row r="745" spans="1:9" s="10" customFormat="1" ht="12.75">
      <c r="A745" s="4"/>
      <c r="B745" s="4"/>
      <c r="C745" s="4"/>
      <c r="D745" s="4"/>
      <c r="E745" s="41"/>
      <c r="F745" s="19"/>
      <c r="G745" s="26"/>
      <c r="H745" s="34"/>
      <c r="I745" s="4"/>
    </row>
    <row r="746" spans="1:9" s="10" customFormat="1" ht="12.75">
      <c r="A746" s="4"/>
      <c r="B746" s="4"/>
      <c r="C746" s="4"/>
      <c r="D746" s="4"/>
      <c r="E746" s="41"/>
      <c r="F746" s="19"/>
      <c r="G746" s="26"/>
      <c r="H746" s="34"/>
      <c r="I746" s="4"/>
    </row>
    <row r="747" spans="1:9" s="10" customFormat="1" ht="12.75">
      <c r="A747" s="4"/>
      <c r="B747" s="4"/>
      <c r="C747" s="4"/>
      <c r="D747" s="4"/>
      <c r="E747" s="41"/>
      <c r="F747" s="19"/>
      <c r="G747" s="26"/>
      <c r="H747" s="34"/>
      <c r="I747" s="4"/>
    </row>
    <row r="748" spans="1:9" s="10" customFormat="1" ht="12.75">
      <c r="A748" s="4"/>
      <c r="B748" s="4"/>
      <c r="C748" s="4"/>
      <c r="D748" s="4"/>
      <c r="E748" s="41"/>
      <c r="F748" s="19"/>
      <c r="G748" s="26"/>
      <c r="H748" s="34"/>
      <c r="I748" s="4"/>
    </row>
    <row r="749" spans="1:9" s="10" customFormat="1" ht="12.75">
      <c r="A749" s="4"/>
      <c r="B749" s="4"/>
      <c r="C749" s="4"/>
      <c r="D749" s="4"/>
      <c r="E749" s="41"/>
      <c r="F749" s="19"/>
      <c r="G749" s="26"/>
      <c r="H749" s="34"/>
      <c r="I749" s="4"/>
    </row>
    <row r="750" spans="1:9" s="10" customFormat="1" ht="12.75">
      <c r="A750" s="4"/>
      <c r="B750" s="4"/>
      <c r="C750" s="4"/>
      <c r="D750" s="4"/>
      <c r="E750" s="41"/>
      <c r="F750" s="19"/>
      <c r="G750" s="26"/>
      <c r="H750" s="34"/>
      <c r="I750" s="4"/>
    </row>
    <row r="751" spans="1:9" s="10" customFormat="1" ht="12.75">
      <c r="A751" s="4"/>
      <c r="B751" s="4"/>
      <c r="C751" s="4"/>
      <c r="D751" s="4"/>
      <c r="E751" s="41"/>
      <c r="F751" s="19"/>
      <c r="G751" s="26"/>
      <c r="H751" s="34"/>
      <c r="I751" s="4"/>
    </row>
    <row r="752" spans="1:9" s="10" customFormat="1" ht="12.75">
      <c r="A752" s="4"/>
      <c r="B752" s="4"/>
      <c r="C752" s="4"/>
      <c r="D752" s="4"/>
      <c r="E752" s="41"/>
      <c r="F752" s="19"/>
      <c r="G752" s="26"/>
      <c r="H752" s="34"/>
      <c r="I752" s="4"/>
    </row>
    <row r="753" spans="1:9" s="10" customFormat="1" ht="12.75">
      <c r="A753" s="4"/>
      <c r="B753" s="4"/>
      <c r="C753" s="4"/>
      <c r="D753" s="4"/>
      <c r="E753" s="41"/>
      <c r="F753" s="19"/>
      <c r="G753" s="26"/>
      <c r="H753" s="34"/>
      <c r="I753" s="4"/>
    </row>
    <row r="754" spans="1:9" s="10" customFormat="1" ht="12.75">
      <c r="A754" s="4"/>
      <c r="B754" s="4"/>
      <c r="C754" s="4"/>
      <c r="D754" s="4"/>
      <c r="E754" s="41"/>
      <c r="F754" s="19"/>
      <c r="G754" s="26"/>
      <c r="H754" s="34"/>
      <c r="I754" s="4"/>
    </row>
    <row r="755" spans="1:9" s="10" customFormat="1" ht="12.75">
      <c r="A755" s="4"/>
      <c r="B755" s="4"/>
      <c r="C755" s="4"/>
      <c r="D755" s="4"/>
      <c r="E755" s="41"/>
      <c r="F755" s="19"/>
      <c r="G755" s="26"/>
      <c r="H755" s="34"/>
      <c r="I755" s="4"/>
    </row>
    <row r="756" spans="1:9" s="10" customFormat="1" ht="12.75">
      <c r="A756" s="4"/>
      <c r="B756" s="4"/>
      <c r="C756" s="4"/>
      <c r="D756" s="4"/>
      <c r="E756" s="41"/>
      <c r="F756" s="19"/>
      <c r="G756" s="26"/>
      <c r="H756" s="34"/>
      <c r="I756" s="4"/>
    </row>
    <row r="757" spans="1:9" s="10" customFormat="1" ht="12.75">
      <c r="A757" s="4"/>
      <c r="B757" s="4"/>
      <c r="C757" s="4"/>
      <c r="D757" s="4"/>
      <c r="E757" s="41"/>
      <c r="F757" s="19"/>
      <c r="G757" s="26"/>
      <c r="H757" s="34"/>
      <c r="I757" s="4"/>
    </row>
    <row r="758" spans="1:9" s="10" customFormat="1" ht="12.75">
      <c r="A758" s="4"/>
      <c r="B758" s="4"/>
      <c r="C758" s="4"/>
      <c r="D758" s="4"/>
      <c r="E758" s="41"/>
      <c r="F758" s="19"/>
      <c r="G758" s="26"/>
      <c r="H758" s="34"/>
      <c r="I758" s="4"/>
    </row>
    <row r="759" spans="1:9" s="10" customFormat="1" ht="12.75">
      <c r="A759" s="4"/>
      <c r="B759" s="4"/>
      <c r="C759" s="4"/>
      <c r="D759" s="4"/>
      <c r="E759" s="41"/>
      <c r="F759" s="19"/>
      <c r="G759" s="26"/>
      <c r="H759" s="34"/>
      <c r="I759" s="4"/>
    </row>
    <row r="760" spans="1:9" s="10" customFormat="1" ht="12.75">
      <c r="A760" s="4"/>
      <c r="B760" s="4"/>
      <c r="C760" s="4"/>
      <c r="D760" s="4"/>
      <c r="E760" s="41"/>
      <c r="F760" s="19"/>
      <c r="G760" s="26"/>
      <c r="H760" s="34"/>
      <c r="I760" s="4"/>
    </row>
    <row r="761" spans="1:9" s="10" customFormat="1" ht="12.75">
      <c r="A761" s="4"/>
      <c r="B761" s="4"/>
      <c r="C761" s="4"/>
      <c r="D761" s="4"/>
      <c r="E761" s="41"/>
      <c r="F761" s="19"/>
      <c r="G761" s="26"/>
      <c r="H761" s="34"/>
      <c r="I761" s="4"/>
    </row>
    <row r="762" spans="1:9" s="10" customFormat="1" ht="12.75">
      <c r="A762" s="4"/>
      <c r="B762" s="4"/>
      <c r="C762" s="4"/>
      <c r="D762" s="4"/>
      <c r="E762" s="41"/>
      <c r="F762" s="19"/>
      <c r="G762" s="26"/>
      <c r="H762" s="34"/>
      <c r="I762" s="4"/>
    </row>
    <row r="763" spans="1:9" s="10" customFormat="1" ht="12.75">
      <c r="A763" s="4"/>
      <c r="B763" s="4"/>
      <c r="C763" s="4"/>
      <c r="D763" s="4"/>
      <c r="E763" s="41"/>
      <c r="F763" s="19"/>
      <c r="G763" s="26"/>
      <c r="H763" s="34"/>
      <c r="I763" s="4"/>
    </row>
    <row r="764" spans="1:9" s="10" customFormat="1" ht="12.75">
      <c r="A764" s="4"/>
      <c r="B764" s="4"/>
      <c r="C764" s="4"/>
      <c r="D764" s="4"/>
      <c r="E764" s="41"/>
      <c r="F764" s="19"/>
      <c r="G764" s="26"/>
      <c r="H764" s="34"/>
      <c r="I764" s="4"/>
    </row>
    <row r="765" spans="1:9" s="10" customFormat="1" ht="12.75">
      <c r="A765" s="4"/>
      <c r="B765" s="4"/>
      <c r="C765" s="4"/>
      <c r="D765" s="4"/>
      <c r="E765" s="41"/>
      <c r="F765" s="19"/>
      <c r="G765" s="26"/>
      <c r="H765" s="34"/>
      <c r="I765" s="4"/>
    </row>
    <row r="766" spans="1:9" s="10" customFormat="1" ht="12.75">
      <c r="A766" s="4"/>
      <c r="B766" s="4"/>
      <c r="C766" s="4"/>
      <c r="D766" s="4"/>
      <c r="E766" s="41"/>
      <c r="F766" s="19"/>
      <c r="G766" s="26"/>
      <c r="H766" s="34"/>
      <c r="I766" s="4"/>
    </row>
    <row r="767" spans="1:9" s="10" customFormat="1" ht="12.75">
      <c r="A767" s="4"/>
      <c r="B767" s="4"/>
      <c r="C767" s="4"/>
      <c r="D767" s="4"/>
      <c r="E767" s="41"/>
      <c r="F767" s="19"/>
      <c r="G767" s="26"/>
      <c r="H767" s="34"/>
      <c r="I767" s="4"/>
    </row>
    <row r="768" spans="1:9" s="10" customFormat="1" ht="12.75">
      <c r="A768" s="4"/>
      <c r="B768" s="4"/>
      <c r="C768" s="4"/>
      <c r="D768" s="4"/>
      <c r="E768" s="41"/>
      <c r="F768" s="19"/>
      <c r="G768" s="26"/>
      <c r="H768" s="34"/>
      <c r="I768" s="4"/>
    </row>
    <row r="769" spans="1:9" s="10" customFormat="1" ht="12.75">
      <c r="A769" s="4"/>
      <c r="B769" s="4"/>
      <c r="C769" s="4"/>
      <c r="D769" s="4"/>
      <c r="E769" s="41"/>
      <c r="F769" s="19"/>
      <c r="G769" s="26"/>
      <c r="H769" s="34"/>
      <c r="I769" s="4"/>
    </row>
    <row r="770" spans="1:9" s="10" customFormat="1" ht="12.75">
      <c r="A770" s="4"/>
      <c r="B770" s="4"/>
      <c r="C770" s="4"/>
      <c r="D770" s="4"/>
      <c r="E770" s="41"/>
      <c r="F770" s="19"/>
      <c r="G770" s="26"/>
      <c r="H770" s="34"/>
      <c r="I770" s="4"/>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N48"/>
  <sheetViews>
    <sheetView zoomScalePageLayoutView="0" workbookViewId="0" topLeftCell="A22">
      <selection activeCell="M46" sqref="M46"/>
    </sheetView>
  </sheetViews>
  <sheetFormatPr defaultColWidth="9.33203125" defaultRowHeight="12.75"/>
  <cols>
    <col min="1" max="1" width="7.66015625" style="0" customWidth="1"/>
    <col min="2" max="2" width="19.16015625" style="4" customWidth="1"/>
    <col min="3" max="3" width="9.16015625" style="4" bestFit="1" customWidth="1"/>
    <col min="4" max="4" width="2.33203125" style="4" customWidth="1"/>
    <col min="5" max="5" width="9" style="4" customWidth="1"/>
    <col min="6" max="6" width="20" style="4" customWidth="1"/>
    <col min="7" max="7" width="28.66015625" style="4" customWidth="1"/>
    <col min="8" max="8" width="9" style="4" customWidth="1"/>
    <col min="9" max="9" width="2.33203125" style="4" customWidth="1"/>
    <col min="10" max="10" width="9" style="4" customWidth="1"/>
    <col min="11" max="11" width="20" style="4" customWidth="1"/>
    <col min="12" max="12" width="28.66015625" style="4" customWidth="1"/>
    <col min="13" max="13" width="9" style="4" customWidth="1"/>
    <col min="14" max="14" width="2.33203125" style="4" customWidth="1"/>
  </cols>
  <sheetData>
    <row r="1" s="5" customFormat="1" ht="12.75">
      <c r="A1" s="1" t="s">
        <v>0</v>
      </c>
    </row>
    <row r="2" s="5" customFormat="1" ht="12.75"/>
    <row r="3" spans="1:14" s="5" customFormat="1" ht="12.75">
      <c r="A3" s="1" t="s">
        <v>1</v>
      </c>
      <c r="C3" s="1"/>
      <c r="D3" s="1"/>
      <c r="E3" s="1"/>
      <c r="F3" s="1"/>
      <c r="G3" s="1"/>
      <c r="H3" s="1"/>
      <c r="I3" s="1"/>
      <c r="J3" s="1"/>
      <c r="K3" s="1"/>
      <c r="L3" s="1"/>
      <c r="M3" s="1"/>
      <c r="N3" s="1"/>
    </row>
    <row r="4" s="5" customFormat="1" ht="12.75">
      <c r="A4" s="1"/>
    </row>
    <row r="5" s="5" customFormat="1" ht="12.75">
      <c r="A5" s="1" t="s">
        <v>29</v>
      </c>
    </row>
    <row r="6" s="5" customFormat="1" ht="12.75"/>
    <row r="7" s="5" customFormat="1" ht="12.75">
      <c r="A7" s="1" t="s">
        <v>186</v>
      </c>
    </row>
    <row r="8" s="5" customFormat="1" ht="12.75"/>
    <row r="9" ht="12.75">
      <c r="A9" s="75" t="s">
        <v>187</v>
      </c>
    </row>
    <row r="10" spans="2:14" s="87" customFormat="1" ht="38.25">
      <c r="B10" s="63" t="s">
        <v>37</v>
      </c>
      <c r="C10" s="65"/>
      <c r="D10" s="65"/>
      <c r="E10" s="64"/>
      <c r="F10" s="66" t="s">
        <v>53</v>
      </c>
      <c r="G10" s="63"/>
      <c r="H10" s="63"/>
      <c r="I10" s="65"/>
      <c r="J10" s="64"/>
      <c r="K10" s="66" t="s">
        <v>188</v>
      </c>
      <c r="L10" s="63"/>
      <c r="M10" s="63"/>
      <c r="N10" s="65"/>
    </row>
    <row r="11" spans="1:14" ht="12.75">
      <c r="A11" s="89"/>
      <c r="B11" s="167"/>
      <c r="C11" s="46" t="s">
        <v>4</v>
      </c>
      <c r="D11" s="46"/>
      <c r="E11" s="90"/>
      <c r="F11" s="22"/>
      <c r="G11" s="22"/>
      <c r="H11" s="243"/>
      <c r="I11" s="46"/>
      <c r="J11" s="90"/>
      <c r="K11" s="22"/>
      <c r="L11" s="22"/>
      <c r="M11" s="243"/>
      <c r="N11" s="46"/>
    </row>
    <row r="12" spans="1:14" s="15" customFormat="1" ht="12.75">
      <c r="A12" s="101">
        <v>2</v>
      </c>
      <c r="B12" s="102" t="s">
        <v>6</v>
      </c>
      <c r="C12" s="101">
        <f>+A12*1.3</f>
        <v>2.6</v>
      </c>
      <c r="D12" s="103"/>
      <c r="E12" s="62">
        <v>3</v>
      </c>
      <c r="F12" s="73" t="s">
        <v>5</v>
      </c>
      <c r="G12" s="94" t="s">
        <v>189</v>
      </c>
      <c r="H12" s="67">
        <v>1.3</v>
      </c>
      <c r="I12" s="103"/>
      <c r="J12" s="62">
        <v>3</v>
      </c>
      <c r="K12" s="73" t="s">
        <v>5</v>
      </c>
      <c r="L12" s="94" t="s">
        <v>189</v>
      </c>
      <c r="M12" s="67">
        <v>1.3</v>
      </c>
      <c r="N12" s="103"/>
    </row>
    <row r="13" spans="1:14" s="15" customFormat="1" ht="25.5">
      <c r="A13" s="101"/>
      <c r="B13" s="102"/>
      <c r="C13" s="101"/>
      <c r="D13" s="103"/>
      <c r="E13" s="40"/>
      <c r="F13" s="73"/>
      <c r="G13" s="94" t="s">
        <v>190</v>
      </c>
      <c r="H13" s="67">
        <v>1.3</v>
      </c>
      <c r="I13" s="103"/>
      <c r="J13" s="40"/>
      <c r="K13" s="73"/>
      <c r="L13" s="94" t="s">
        <v>190</v>
      </c>
      <c r="M13" s="67">
        <v>1.3</v>
      </c>
      <c r="N13" s="103"/>
    </row>
    <row r="14" spans="1:14" s="15" customFormat="1" ht="12.75">
      <c r="A14" s="101"/>
      <c r="B14" s="102"/>
      <c r="C14" s="101"/>
      <c r="D14" s="103"/>
      <c r="E14" s="40"/>
      <c r="F14" s="73"/>
      <c r="G14" s="94" t="s">
        <v>191</v>
      </c>
      <c r="H14" s="67">
        <v>1.3</v>
      </c>
      <c r="I14" s="103"/>
      <c r="J14" s="40"/>
      <c r="K14" s="73"/>
      <c r="L14" s="94" t="s">
        <v>191</v>
      </c>
      <c r="M14" s="67">
        <v>1.3</v>
      </c>
      <c r="N14" s="103"/>
    </row>
    <row r="15" spans="1:14" s="15" customFormat="1" ht="12.75">
      <c r="A15" s="101"/>
      <c r="B15" s="260"/>
      <c r="C15" s="101"/>
      <c r="D15" s="103"/>
      <c r="E15" s="40"/>
      <c r="F15" s="73"/>
      <c r="G15" s="61" t="s">
        <v>192</v>
      </c>
      <c r="H15" s="67">
        <v>0</v>
      </c>
      <c r="I15" s="103"/>
      <c r="J15" s="40"/>
      <c r="K15" s="73"/>
      <c r="L15" s="61" t="s">
        <v>192</v>
      </c>
      <c r="M15" s="67">
        <v>0</v>
      </c>
      <c r="N15" s="103"/>
    </row>
    <row r="16" spans="1:14" s="15" customFormat="1" ht="12.75">
      <c r="A16" s="101"/>
      <c r="B16" s="260"/>
      <c r="C16" s="101"/>
      <c r="D16" s="103"/>
      <c r="E16" s="16"/>
      <c r="F16" s="16"/>
      <c r="G16" s="61"/>
      <c r="H16" s="67"/>
      <c r="I16" s="103"/>
      <c r="J16" s="16"/>
      <c r="K16" s="16"/>
      <c r="L16" s="61"/>
      <c r="M16" s="67"/>
      <c r="N16" s="103"/>
    </row>
    <row r="17" spans="1:14" s="15" customFormat="1" ht="12.75">
      <c r="A17" s="101"/>
      <c r="B17" s="260"/>
      <c r="C17" s="101"/>
      <c r="D17" s="103"/>
      <c r="E17" s="40"/>
      <c r="F17" s="73"/>
      <c r="G17" s="61"/>
      <c r="H17" s="67"/>
      <c r="I17" s="103"/>
      <c r="J17" s="40"/>
      <c r="K17" s="73"/>
      <c r="L17" s="61"/>
      <c r="M17" s="67"/>
      <c r="N17" s="103"/>
    </row>
    <row r="18" spans="1:14" s="15" customFormat="1" ht="21" customHeight="1">
      <c r="A18" s="101">
        <v>3</v>
      </c>
      <c r="B18" s="102" t="s">
        <v>39</v>
      </c>
      <c r="C18" s="101">
        <f>+A18*1.1</f>
        <v>3.3000000000000003</v>
      </c>
      <c r="D18" s="103"/>
      <c r="E18" s="62">
        <v>7</v>
      </c>
      <c r="F18" s="73" t="s">
        <v>7</v>
      </c>
      <c r="G18" s="94" t="s">
        <v>193</v>
      </c>
      <c r="H18" s="67">
        <v>1.1</v>
      </c>
      <c r="I18" s="103"/>
      <c r="J18" s="62">
        <v>6</v>
      </c>
      <c r="K18" s="73" t="s">
        <v>7</v>
      </c>
      <c r="L18" s="94" t="s">
        <v>193</v>
      </c>
      <c r="M18" s="67">
        <v>1.1</v>
      </c>
      <c r="N18" s="103"/>
    </row>
    <row r="19" spans="1:14" s="15" customFormat="1" ht="15.75" customHeight="1">
      <c r="A19" s="101"/>
      <c r="B19" s="102"/>
      <c r="C19" s="101"/>
      <c r="D19" s="103"/>
      <c r="E19" s="62"/>
      <c r="F19" s="73"/>
      <c r="G19" s="94" t="s">
        <v>194</v>
      </c>
      <c r="H19" s="67">
        <v>1.1</v>
      </c>
      <c r="I19" s="103"/>
      <c r="J19" s="62"/>
      <c r="K19" s="73"/>
      <c r="L19" s="94" t="s">
        <v>194</v>
      </c>
      <c r="M19" s="67">
        <v>1.1</v>
      </c>
      <c r="N19" s="103"/>
    </row>
    <row r="20" spans="1:14" s="15" customFormat="1" ht="12.75">
      <c r="A20" s="101"/>
      <c r="B20" s="102"/>
      <c r="C20" s="229"/>
      <c r="D20" s="230"/>
      <c r="E20" s="40"/>
      <c r="F20" s="73"/>
      <c r="G20" s="94" t="s">
        <v>195</v>
      </c>
      <c r="H20" s="67">
        <v>1.1</v>
      </c>
      <c r="I20" s="230"/>
      <c r="J20" s="40"/>
      <c r="K20" s="73"/>
      <c r="L20" s="94" t="s">
        <v>195</v>
      </c>
      <c r="M20" s="67">
        <v>1.1</v>
      </c>
      <c r="N20" s="230"/>
    </row>
    <row r="21" spans="1:14" s="15" customFormat="1" ht="24.75" customHeight="1">
      <c r="A21" s="101"/>
      <c r="B21" s="102"/>
      <c r="C21" s="229"/>
      <c r="D21" s="230"/>
      <c r="E21" s="40"/>
      <c r="F21" s="73"/>
      <c r="G21" s="45" t="s">
        <v>196</v>
      </c>
      <c r="H21" s="67">
        <v>1.1</v>
      </c>
      <c r="I21" s="230"/>
      <c r="J21" s="40"/>
      <c r="K21" s="73"/>
      <c r="L21" s="94" t="s">
        <v>197</v>
      </c>
      <c r="M21" s="67">
        <v>1.1</v>
      </c>
      <c r="N21" s="230"/>
    </row>
    <row r="22" spans="1:14" s="15" customFormat="1" ht="12.75">
      <c r="A22" s="101"/>
      <c r="B22" s="102"/>
      <c r="C22" s="229"/>
      <c r="D22" s="230"/>
      <c r="E22" s="40"/>
      <c r="F22" s="73"/>
      <c r="G22" s="94" t="s">
        <v>197</v>
      </c>
      <c r="H22" s="67">
        <v>1.1</v>
      </c>
      <c r="I22" s="230"/>
      <c r="J22" s="40"/>
      <c r="K22" s="73"/>
      <c r="L22" s="94" t="s">
        <v>198</v>
      </c>
      <c r="M22" s="74">
        <v>1.1</v>
      </c>
      <c r="N22" s="230"/>
    </row>
    <row r="23" spans="1:14" s="15" customFormat="1" ht="12.75">
      <c r="A23" s="101"/>
      <c r="B23" s="102"/>
      <c r="C23" s="229"/>
      <c r="D23" s="230"/>
      <c r="E23" s="40"/>
      <c r="F23" s="73"/>
      <c r="G23" s="94" t="s">
        <v>198</v>
      </c>
      <c r="H23" s="74">
        <v>1.1</v>
      </c>
      <c r="I23" s="230"/>
      <c r="J23" s="40"/>
      <c r="K23" s="73"/>
      <c r="L23" s="94" t="s">
        <v>199</v>
      </c>
      <c r="M23" s="74">
        <v>1.1</v>
      </c>
      <c r="N23" s="230"/>
    </row>
    <row r="24" spans="1:14" s="15" customFormat="1" ht="38.25">
      <c r="A24" s="101">
        <v>5</v>
      </c>
      <c r="B24" s="102" t="s">
        <v>11</v>
      </c>
      <c r="C24" s="229">
        <f>+A24*1</f>
        <v>5</v>
      </c>
      <c r="D24" s="230"/>
      <c r="E24" s="261"/>
      <c r="F24" s="175"/>
      <c r="G24" s="94" t="s">
        <v>200</v>
      </c>
      <c r="H24" s="74">
        <v>1.1</v>
      </c>
      <c r="I24" s="230"/>
      <c r="J24" s="261"/>
      <c r="K24" s="175"/>
      <c r="L24" s="94"/>
      <c r="M24" s="74"/>
      <c r="N24" s="230"/>
    </row>
    <row r="25" spans="1:14" s="15" customFormat="1" ht="12.75">
      <c r="A25" s="101"/>
      <c r="B25" s="102"/>
      <c r="C25" s="101"/>
      <c r="D25" s="103"/>
      <c r="E25" s="261">
        <v>6</v>
      </c>
      <c r="F25" s="175" t="s">
        <v>11</v>
      </c>
      <c r="G25" s="262" t="s">
        <v>201</v>
      </c>
      <c r="H25" s="263">
        <v>1</v>
      </c>
      <c r="I25" s="103"/>
      <c r="J25" s="261">
        <v>6</v>
      </c>
      <c r="K25" s="175" t="s">
        <v>11</v>
      </c>
      <c r="L25" s="262" t="s">
        <v>201</v>
      </c>
      <c r="M25" s="263">
        <v>1</v>
      </c>
      <c r="N25" s="103"/>
    </row>
    <row r="26" spans="1:14" s="15" customFormat="1" ht="12.75">
      <c r="A26" s="101"/>
      <c r="B26" s="102"/>
      <c r="C26" s="101"/>
      <c r="D26" s="103"/>
      <c r="E26" s="40"/>
      <c r="F26" s="73"/>
      <c r="G26" s="94" t="s">
        <v>202</v>
      </c>
      <c r="H26" s="74">
        <v>1</v>
      </c>
      <c r="I26" s="103"/>
      <c r="J26" s="40"/>
      <c r="K26" s="73"/>
      <c r="L26" s="94" t="s">
        <v>202</v>
      </c>
      <c r="M26" s="74">
        <v>1</v>
      </c>
      <c r="N26" s="103"/>
    </row>
    <row r="27" spans="1:14" s="15" customFormat="1" ht="12.75">
      <c r="A27" s="101"/>
      <c r="B27" s="102"/>
      <c r="C27" s="101"/>
      <c r="D27" s="103"/>
      <c r="E27" s="40"/>
      <c r="F27" s="73"/>
      <c r="G27" s="94" t="s">
        <v>203</v>
      </c>
      <c r="H27" s="74">
        <v>1</v>
      </c>
      <c r="I27" s="103"/>
      <c r="J27" s="40"/>
      <c r="K27" s="73"/>
      <c r="L27" s="94" t="s">
        <v>203</v>
      </c>
      <c r="M27" s="74">
        <v>1</v>
      </c>
      <c r="N27" s="103"/>
    </row>
    <row r="28" spans="1:14" s="15" customFormat="1" ht="12.75">
      <c r="A28" s="101"/>
      <c r="B28" s="102"/>
      <c r="C28" s="101"/>
      <c r="D28" s="103"/>
      <c r="E28" s="40"/>
      <c r="F28" s="73"/>
      <c r="G28" s="94" t="s">
        <v>204</v>
      </c>
      <c r="H28" s="74">
        <v>1</v>
      </c>
      <c r="I28" s="103"/>
      <c r="J28" s="40"/>
      <c r="K28" s="73"/>
      <c r="L28" s="94" t="s">
        <v>204</v>
      </c>
      <c r="M28" s="74">
        <v>1</v>
      </c>
      <c r="N28" s="103"/>
    </row>
    <row r="29" spans="1:14" s="15" customFormat="1" ht="12.75">
      <c r="A29" s="101"/>
      <c r="B29" s="102"/>
      <c r="C29" s="101"/>
      <c r="D29" s="103"/>
      <c r="E29" s="40"/>
      <c r="F29" s="73"/>
      <c r="G29" s="94" t="s">
        <v>205</v>
      </c>
      <c r="H29" s="74">
        <v>1</v>
      </c>
      <c r="I29" s="103"/>
      <c r="J29" s="40"/>
      <c r="K29" s="73"/>
      <c r="L29" s="94" t="s">
        <v>205</v>
      </c>
      <c r="M29" s="74">
        <v>1</v>
      </c>
      <c r="N29" s="103"/>
    </row>
    <row r="30" spans="1:14" s="15" customFormat="1" ht="12.75">
      <c r="A30" s="101"/>
      <c r="B30" s="102"/>
      <c r="C30" s="101"/>
      <c r="D30" s="103"/>
      <c r="E30" s="40"/>
      <c r="F30" s="73"/>
      <c r="G30" s="94" t="s">
        <v>206</v>
      </c>
      <c r="H30" s="74">
        <v>1</v>
      </c>
      <c r="I30" s="103"/>
      <c r="J30" s="40"/>
      <c r="K30" s="73"/>
      <c r="L30" s="94" t="s">
        <v>206</v>
      </c>
      <c r="M30" s="74">
        <v>1</v>
      </c>
      <c r="N30" s="103"/>
    </row>
    <row r="31" spans="1:14" s="15" customFormat="1" ht="12.75">
      <c r="A31" s="101"/>
      <c r="B31" s="102"/>
      <c r="C31" s="101"/>
      <c r="D31" s="103"/>
      <c r="E31" s="16"/>
      <c r="F31" s="16"/>
      <c r="G31" s="94"/>
      <c r="H31" s="74"/>
      <c r="I31" s="103"/>
      <c r="J31" s="16"/>
      <c r="K31" s="16"/>
      <c r="L31" s="94"/>
      <c r="M31" s="74"/>
      <c r="N31" s="103"/>
    </row>
    <row r="32" spans="1:14" s="15" customFormat="1" ht="12.75">
      <c r="A32" s="101"/>
      <c r="B32" s="102"/>
      <c r="C32" s="101"/>
      <c r="D32" s="103"/>
      <c r="E32" s="40"/>
      <c r="F32" s="73"/>
      <c r="G32" s="94"/>
      <c r="H32" s="74"/>
      <c r="I32" s="103"/>
      <c r="J32" s="40"/>
      <c r="K32" s="73"/>
      <c r="L32" s="94"/>
      <c r="M32" s="74"/>
      <c r="N32" s="103"/>
    </row>
    <row r="33" spans="1:14" s="15" customFormat="1" ht="12.75">
      <c r="A33" s="101"/>
      <c r="B33" s="102"/>
      <c r="C33" s="101"/>
      <c r="D33" s="103"/>
      <c r="E33" s="40"/>
      <c r="F33" s="73"/>
      <c r="G33" s="94"/>
      <c r="H33" s="74"/>
      <c r="I33" s="103"/>
      <c r="J33" s="40"/>
      <c r="K33" s="73"/>
      <c r="L33" s="94"/>
      <c r="M33" s="74"/>
      <c r="N33" s="103"/>
    </row>
    <row r="34" spans="1:14" s="15" customFormat="1" ht="25.5">
      <c r="A34" s="101">
        <v>8</v>
      </c>
      <c r="B34" s="102" t="s">
        <v>14</v>
      </c>
      <c r="C34" s="101">
        <f>+A34*0.9</f>
        <v>7.2</v>
      </c>
      <c r="D34" s="103"/>
      <c r="E34" s="62">
        <v>4</v>
      </c>
      <c r="F34" s="73" t="s">
        <v>14</v>
      </c>
      <c r="G34" s="94" t="s">
        <v>207</v>
      </c>
      <c r="H34" s="74"/>
      <c r="I34" s="103"/>
      <c r="J34" s="62">
        <v>4</v>
      </c>
      <c r="K34" s="73" t="s">
        <v>14</v>
      </c>
      <c r="L34" s="94" t="s">
        <v>207</v>
      </c>
      <c r="M34" s="74">
        <v>0</v>
      </c>
      <c r="N34" s="103"/>
    </row>
    <row r="35" spans="1:14" s="15" customFormat="1" ht="12.75">
      <c r="A35" s="101"/>
      <c r="B35" s="102"/>
      <c r="C35" s="101"/>
      <c r="D35" s="103"/>
      <c r="E35" s="62"/>
      <c r="F35" s="73"/>
      <c r="G35" s="94" t="s">
        <v>208</v>
      </c>
      <c r="H35" s="67">
        <v>0.9</v>
      </c>
      <c r="I35" s="103"/>
      <c r="J35" s="62"/>
      <c r="K35" s="73"/>
      <c r="L35" s="94" t="s">
        <v>208</v>
      </c>
      <c r="M35" s="67">
        <v>0.9</v>
      </c>
      <c r="N35" s="103"/>
    </row>
    <row r="36" spans="1:14" s="15" customFormat="1" ht="12.75">
      <c r="A36" s="101"/>
      <c r="B36" s="102"/>
      <c r="C36" s="101"/>
      <c r="D36" s="103"/>
      <c r="E36" s="40"/>
      <c r="F36" s="73"/>
      <c r="G36" s="94" t="s">
        <v>209</v>
      </c>
      <c r="H36" s="67">
        <v>0.9</v>
      </c>
      <c r="I36" s="103"/>
      <c r="J36" s="40"/>
      <c r="K36" s="73"/>
      <c r="L36" s="94" t="s">
        <v>209</v>
      </c>
      <c r="M36" s="67">
        <v>0.9</v>
      </c>
      <c r="N36" s="103"/>
    </row>
    <row r="37" spans="1:14" s="15" customFormat="1" ht="12.75">
      <c r="A37" s="101"/>
      <c r="B37" s="264"/>
      <c r="C37" s="101"/>
      <c r="D37" s="103"/>
      <c r="E37" s="40"/>
      <c r="F37" s="73"/>
      <c r="G37" s="61" t="s">
        <v>210</v>
      </c>
      <c r="H37" s="67">
        <v>0.9</v>
      </c>
      <c r="I37" s="103"/>
      <c r="J37" s="40"/>
      <c r="K37" s="73"/>
      <c r="L37" s="61" t="s">
        <v>210</v>
      </c>
      <c r="M37" s="67">
        <v>0.9</v>
      </c>
      <c r="N37" s="103"/>
    </row>
    <row r="38" spans="1:14" s="15" customFormat="1" ht="12.75">
      <c r="A38" s="101">
        <v>1</v>
      </c>
      <c r="B38" s="265" t="s">
        <v>211</v>
      </c>
      <c r="C38" s="229">
        <v>0.9</v>
      </c>
      <c r="D38" s="230"/>
      <c r="E38" s="40"/>
      <c r="F38" s="73"/>
      <c r="G38" s="94" t="s">
        <v>212</v>
      </c>
      <c r="H38" s="67">
        <v>0.9</v>
      </c>
      <c r="I38" s="230"/>
      <c r="J38" s="40"/>
      <c r="K38" s="73"/>
      <c r="L38" s="94" t="s">
        <v>212</v>
      </c>
      <c r="M38" s="67">
        <v>0.9</v>
      </c>
      <c r="N38" s="230"/>
    </row>
    <row r="39" spans="1:14" s="15" customFormat="1" ht="25.5">
      <c r="A39" s="101"/>
      <c r="B39" s="102"/>
      <c r="C39" s="101"/>
      <c r="D39" s="103"/>
      <c r="E39" s="40"/>
      <c r="F39" s="73"/>
      <c r="G39" s="200" t="s">
        <v>213</v>
      </c>
      <c r="H39" s="195"/>
      <c r="I39" s="103"/>
      <c r="J39" s="40"/>
      <c r="K39" s="73"/>
      <c r="L39" s="200" t="s">
        <v>213</v>
      </c>
      <c r="M39" s="195"/>
      <c r="N39" s="103"/>
    </row>
    <row r="40" spans="1:14" s="15" customFormat="1" ht="12.75">
      <c r="A40" s="101"/>
      <c r="B40" s="102"/>
      <c r="C40" s="101"/>
      <c r="D40" s="103"/>
      <c r="E40" s="40"/>
      <c r="F40" s="73"/>
      <c r="G40" s="61"/>
      <c r="H40" s="67"/>
      <c r="I40" s="103"/>
      <c r="J40" s="40"/>
      <c r="K40" s="73"/>
      <c r="L40" s="61"/>
      <c r="M40" s="67"/>
      <c r="N40" s="103"/>
    </row>
    <row r="41" spans="1:14" s="15" customFormat="1" ht="12.75">
      <c r="A41" s="101"/>
      <c r="B41" s="102"/>
      <c r="C41" s="101"/>
      <c r="D41" s="103"/>
      <c r="E41" s="40"/>
      <c r="F41" s="73"/>
      <c r="G41" s="61"/>
      <c r="H41" s="67"/>
      <c r="I41" s="103"/>
      <c r="J41" s="40"/>
      <c r="K41" s="73"/>
      <c r="L41" s="61"/>
      <c r="M41" s="67"/>
      <c r="N41" s="103"/>
    </row>
    <row r="42" spans="1:14" s="15" customFormat="1" ht="25.5">
      <c r="A42" s="101"/>
      <c r="B42" s="102"/>
      <c r="C42" s="101"/>
      <c r="D42" s="103"/>
      <c r="E42" s="62"/>
      <c r="F42" s="45" t="s">
        <v>214</v>
      </c>
      <c r="G42" s="61" t="s">
        <v>215</v>
      </c>
      <c r="H42" s="74"/>
      <c r="I42" s="103"/>
      <c r="J42" s="62">
        <v>1</v>
      </c>
      <c r="K42" s="45" t="s">
        <v>214</v>
      </c>
      <c r="L42" s="61" t="s">
        <v>215</v>
      </c>
      <c r="M42" s="74">
        <v>0.6</v>
      </c>
      <c r="N42" s="103"/>
    </row>
    <row r="43" spans="1:14" s="15" customFormat="1" ht="38.25">
      <c r="A43" s="101"/>
      <c r="B43" s="102" t="s">
        <v>216</v>
      </c>
      <c r="C43" s="101">
        <f>0.9/4</f>
        <v>0.225</v>
      </c>
      <c r="D43" s="103"/>
      <c r="E43" s="61"/>
      <c r="F43" s="61" t="s">
        <v>217</v>
      </c>
      <c r="G43" s="266" t="s">
        <v>218</v>
      </c>
      <c r="H43" s="193">
        <f>0.9/4</f>
        <v>0.225</v>
      </c>
      <c r="I43" s="103"/>
      <c r="J43" s="61"/>
      <c r="K43" s="61" t="s">
        <v>217</v>
      </c>
      <c r="L43" s="266" t="s">
        <v>218</v>
      </c>
      <c r="M43" s="193">
        <f>0.9/4</f>
        <v>0.225</v>
      </c>
      <c r="N43" s="103"/>
    </row>
    <row r="44" spans="1:14" s="15" customFormat="1" ht="25.5" customHeight="1">
      <c r="A44" s="101"/>
      <c r="B44" s="264" t="s">
        <v>219</v>
      </c>
      <c r="C44" s="267">
        <v>0.11</v>
      </c>
      <c r="D44" s="103"/>
      <c r="E44" s="61"/>
      <c r="F44" s="471" t="s">
        <v>18</v>
      </c>
      <c r="G44" s="45" t="s">
        <v>220</v>
      </c>
      <c r="H44" s="193">
        <f>56001.52/523816</f>
        <v>0.10691067092261404</v>
      </c>
      <c r="I44" s="103"/>
      <c r="J44" s="61"/>
      <c r="K44" s="471" t="s">
        <v>18</v>
      </c>
      <c r="L44" s="45" t="s">
        <v>220</v>
      </c>
      <c r="M44" s="193">
        <f>H44</f>
        <v>0.10691067092261404</v>
      </c>
      <c r="N44" s="103"/>
    </row>
    <row r="45" spans="1:14" s="15" customFormat="1" ht="38.25" customHeight="1">
      <c r="A45" s="101"/>
      <c r="B45" s="264" t="s">
        <v>221</v>
      </c>
      <c r="C45" s="267">
        <v>2.06</v>
      </c>
      <c r="D45" s="268"/>
      <c r="E45" s="62"/>
      <c r="F45" s="472"/>
      <c r="G45" s="45" t="s">
        <v>222</v>
      </c>
      <c r="H45" s="193">
        <v>2.06</v>
      </c>
      <c r="I45" s="270"/>
      <c r="J45" s="62"/>
      <c r="K45" s="472"/>
      <c r="L45" s="45" t="s">
        <v>222</v>
      </c>
      <c r="M45" s="193">
        <v>2.06</v>
      </c>
      <c r="N45" s="270"/>
    </row>
    <row r="46" spans="1:14" s="277" customFormat="1" ht="18.75" customHeight="1">
      <c r="A46" s="271">
        <f>SUM(A12:A45)</f>
        <v>19</v>
      </c>
      <c r="B46" s="272"/>
      <c r="C46" s="273">
        <f>SUM(C12:C45)</f>
        <v>21.395</v>
      </c>
      <c r="D46" s="274"/>
      <c r="E46" s="275">
        <f>SUM(E12:E45)</f>
        <v>20</v>
      </c>
      <c r="F46" s="276"/>
      <c r="G46" s="276"/>
      <c r="H46" s="273">
        <f>SUM(H12:H45)</f>
        <v>23.591910670922605</v>
      </c>
      <c r="I46" s="274"/>
      <c r="J46" s="275">
        <f>SUM(J12:J45)</f>
        <v>20</v>
      </c>
      <c r="K46" s="276"/>
      <c r="L46" s="276"/>
      <c r="M46" s="273">
        <f>SUM(M12:M45)</f>
        <v>23.09191067092261</v>
      </c>
      <c r="N46" s="274"/>
    </row>
    <row r="47" spans="4:14" ht="12.75">
      <c r="D47"/>
      <c r="E47"/>
      <c r="F47"/>
      <c r="G47"/>
      <c r="H47"/>
      <c r="I47"/>
      <c r="J47"/>
      <c r="K47"/>
      <c r="L47"/>
      <c r="M47"/>
      <c r="N47"/>
    </row>
    <row r="48" spans="1:14" ht="1.5" customHeight="1">
      <c r="A48" s="278"/>
      <c r="B48" s="278"/>
      <c r="C48" s="278"/>
      <c r="D48" s="278"/>
      <c r="E48" s="278"/>
      <c r="F48" s="278"/>
      <c r="G48" s="278"/>
      <c r="H48" s="278"/>
      <c r="I48" s="278"/>
      <c r="J48" s="278"/>
      <c r="K48" s="278"/>
      <c r="L48" s="278"/>
      <c r="M48" s="278"/>
      <c r="N48" s="278"/>
    </row>
  </sheetData>
  <sheetProtection/>
  <mergeCells count="2">
    <mergeCell ref="F44:F45"/>
    <mergeCell ref="K44:K45"/>
  </mergeCells>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I26"/>
  <sheetViews>
    <sheetView zoomScalePageLayoutView="0" workbookViewId="0" topLeftCell="A1">
      <selection activeCell="H25" sqref="H25"/>
    </sheetView>
  </sheetViews>
  <sheetFormatPr defaultColWidth="9.33203125" defaultRowHeight="12.75"/>
  <cols>
    <col min="1" max="1" width="7.66015625" style="0" customWidth="1"/>
    <col min="2" max="2" width="25.83203125" style="0" customWidth="1"/>
    <col min="3" max="3" width="9.33203125" style="0" customWidth="1"/>
    <col min="4" max="4" width="1.66796875" style="0" customWidth="1"/>
    <col min="5" max="5" width="6.33203125" style="85" bestFit="1" customWidth="1"/>
    <col min="6" max="6" width="20.5" style="28" bestFit="1" customWidth="1"/>
    <col min="7" max="7" width="28.83203125" style="21" customWidth="1"/>
    <col min="8" max="8" width="8.83203125" style="0" customWidth="1"/>
    <col min="9" max="9" width="2.16015625" style="0" customWidth="1"/>
  </cols>
  <sheetData>
    <row r="1" spans="1:9" s="5" customFormat="1" ht="12.75">
      <c r="A1" s="1" t="s">
        <v>0</v>
      </c>
      <c r="B1" s="6"/>
      <c r="C1" s="6"/>
      <c r="D1" s="6"/>
      <c r="E1" s="77"/>
      <c r="F1" s="27"/>
      <c r="G1" s="20"/>
      <c r="H1" s="6"/>
      <c r="I1" s="6"/>
    </row>
    <row r="2" spans="1:9" s="5" customFormat="1" ht="12.75">
      <c r="A2" s="6"/>
      <c r="B2" s="6"/>
      <c r="C2" s="6"/>
      <c r="D2" s="6"/>
      <c r="E2" s="77"/>
      <c r="F2" s="27"/>
      <c r="G2" s="20"/>
      <c r="H2" s="6"/>
      <c r="I2" s="6"/>
    </row>
    <row r="3" spans="1:9" s="5" customFormat="1" ht="12.75">
      <c r="A3" s="1" t="s">
        <v>1</v>
      </c>
      <c r="B3" s="6"/>
      <c r="C3" s="1"/>
      <c r="D3" s="1"/>
      <c r="E3" s="80"/>
      <c r="F3" s="81"/>
      <c r="G3" s="82"/>
      <c r="H3" s="1"/>
      <c r="I3" s="1"/>
    </row>
    <row r="4" spans="1:7" s="5" customFormat="1" ht="12.75">
      <c r="A4" s="1" t="s">
        <v>73</v>
      </c>
      <c r="E4" s="85"/>
      <c r="F4" s="28"/>
      <c r="G4" s="21"/>
    </row>
    <row r="5" spans="5:7" s="5" customFormat="1" ht="12.75">
      <c r="E5" s="85"/>
      <c r="F5" s="28"/>
      <c r="G5" s="21"/>
    </row>
    <row r="6" spans="1:9" s="1" customFormat="1" ht="12.75">
      <c r="A6" s="1" t="s">
        <v>35</v>
      </c>
      <c r="B6" s="5"/>
      <c r="C6" s="5"/>
      <c r="D6" s="5"/>
      <c r="E6" s="85"/>
      <c r="F6" s="28"/>
      <c r="G6" s="21"/>
      <c r="H6" s="5"/>
      <c r="I6" s="5"/>
    </row>
    <row r="7" spans="5:7" s="5" customFormat="1" ht="12.75">
      <c r="E7" s="85"/>
      <c r="F7" s="28"/>
      <c r="G7" s="21"/>
    </row>
    <row r="8" spans="1:7" s="5" customFormat="1" ht="12.75">
      <c r="A8" s="1" t="s">
        <v>223</v>
      </c>
      <c r="E8" s="85"/>
      <c r="F8" s="28"/>
      <c r="G8" s="21"/>
    </row>
    <row r="9" spans="2:8" s="65" customFormat="1" ht="25.5">
      <c r="B9" s="63" t="s">
        <v>52</v>
      </c>
      <c r="E9" s="64"/>
      <c r="F9" s="66" t="s">
        <v>34</v>
      </c>
      <c r="G9" s="63"/>
      <c r="H9" s="63"/>
    </row>
    <row r="10" spans="1:9" s="4" customFormat="1" ht="12.75">
      <c r="A10" s="46"/>
      <c r="B10" s="167"/>
      <c r="C10" s="46" t="s">
        <v>4</v>
      </c>
      <c r="D10" s="46"/>
      <c r="E10" s="90"/>
      <c r="F10" s="29"/>
      <c r="G10" s="22"/>
      <c r="H10" s="47"/>
      <c r="I10" s="46"/>
    </row>
    <row r="11" spans="1:9" s="15" customFormat="1" ht="12.75">
      <c r="A11" s="101">
        <v>1</v>
      </c>
      <c r="B11" s="102" t="s">
        <v>5</v>
      </c>
      <c r="C11" s="101">
        <f>+A11*1.3</f>
        <v>1.3</v>
      </c>
      <c r="D11" s="103"/>
      <c r="E11" s="40">
        <v>3</v>
      </c>
      <c r="F11" s="16" t="s">
        <v>5</v>
      </c>
      <c r="G11" s="94" t="s">
        <v>224</v>
      </c>
      <c r="H11" s="67">
        <v>1.3</v>
      </c>
      <c r="I11" s="103"/>
    </row>
    <row r="12" spans="1:9" s="15" customFormat="1" ht="12.75">
      <c r="A12" s="279"/>
      <c r="B12" s="280"/>
      <c r="C12" s="279"/>
      <c r="D12" s="103"/>
      <c r="E12" s="281"/>
      <c r="F12" s="269"/>
      <c r="G12" s="45" t="s">
        <v>225</v>
      </c>
      <c r="H12" s="282">
        <v>1.3</v>
      </c>
      <c r="I12" s="103"/>
    </row>
    <row r="13" spans="1:9" s="15" customFormat="1" ht="22.5" customHeight="1">
      <c r="A13" s="101"/>
      <c r="B13" s="102"/>
      <c r="C13" s="279"/>
      <c r="D13" s="103"/>
      <c r="E13" s="16"/>
      <c r="F13" s="16"/>
      <c r="G13" s="45" t="s">
        <v>226</v>
      </c>
      <c r="H13" s="67">
        <v>1.3</v>
      </c>
      <c r="I13" s="103"/>
    </row>
    <row r="14" spans="1:9" s="15" customFormat="1" ht="22.5" customHeight="1">
      <c r="A14" s="101"/>
      <c r="B14" s="102"/>
      <c r="C14" s="279"/>
      <c r="D14" s="103"/>
      <c r="E14" s="40"/>
      <c r="F14" s="16"/>
      <c r="G14" s="45"/>
      <c r="H14" s="67"/>
      <c r="I14" s="103"/>
    </row>
    <row r="15" spans="1:9" s="15" customFormat="1" ht="12.75">
      <c r="A15" s="101"/>
      <c r="B15" s="102"/>
      <c r="C15" s="279"/>
      <c r="D15" s="103"/>
      <c r="E15" s="62">
        <v>1</v>
      </c>
      <c r="F15" s="61" t="s">
        <v>39</v>
      </c>
      <c r="G15" s="45" t="s">
        <v>227</v>
      </c>
      <c r="H15" s="67">
        <v>1.1</v>
      </c>
      <c r="I15" s="103"/>
    </row>
    <row r="16" spans="1:9" s="15" customFormat="1" ht="12.75">
      <c r="A16" s="101">
        <v>3</v>
      </c>
      <c r="B16" s="102" t="s">
        <v>11</v>
      </c>
      <c r="C16" s="279">
        <f>+A16*1</f>
        <v>3</v>
      </c>
      <c r="D16" s="103"/>
      <c r="E16" s="40">
        <v>1</v>
      </c>
      <c r="F16" s="61" t="s">
        <v>228</v>
      </c>
      <c r="G16" s="45" t="s">
        <v>229</v>
      </c>
      <c r="H16" s="74">
        <v>1</v>
      </c>
      <c r="I16" s="103"/>
    </row>
    <row r="17" spans="1:9" s="15" customFormat="1" ht="12.75">
      <c r="A17" s="101"/>
      <c r="B17" s="102"/>
      <c r="C17" s="101"/>
      <c r="D17" s="103"/>
      <c r="E17" s="40"/>
      <c r="F17" s="16"/>
      <c r="G17" s="45"/>
      <c r="H17" s="74"/>
      <c r="I17" s="103"/>
    </row>
    <row r="18" spans="1:9" s="200" customFormat="1" ht="12.75">
      <c r="A18" s="101">
        <v>6</v>
      </c>
      <c r="B18" s="102" t="s">
        <v>14</v>
      </c>
      <c r="C18" s="101">
        <f>+A18*0.9</f>
        <v>5.4</v>
      </c>
      <c r="D18" s="103"/>
      <c r="E18" s="40"/>
      <c r="F18" s="16"/>
      <c r="G18" s="45"/>
      <c r="H18" s="74"/>
      <c r="I18" s="103"/>
    </row>
    <row r="19" spans="1:9" s="200" customFormat="1" ht="12.75">
      <c r="A19" s="101"/>
      <c r="B19" s="102"/>
      <c r="C19" s="101"/>
      <c r="D19" s="103"/>
      <c r="E19" s="40">
        <v>5</v>
      </c>
      <c r="F19" s="16" t="s">
        <v>14</v>
      </c>
      <c r="G19" s="45" t="s">
        <v>230</v>
      </c>
      <c r="H19" s="67">
        <v>0.9</v>
      </c>
      <c r="I19" s="103"/>
    </row>
    <row r="20" spans="1:9" s="15" customFormat="1" ht="26.25" customHeight="1">
      <c r="A20" s="101"/>
      <c r="B20" s="102"/>
      <c r="C20" s="101"/>
      <c r="D20" s="103"/>
      <c r="E20" s="40"/>
      <c r="F20" s="16"/>
      <c r="G20" s="45" t="s">
        <v>231</v>
      </c>
      <c r="H20" s="67">
        <v>0.9</v>
      </c>
      <c r="I20" s="103"/>
    </row>
    <row r="21" spans="1:9" s="15" customFormat="1" ht="12.75">
      <c r="A21" s="101"/>
      <c r="B21" s="102"/>
      <c r="C21" s="101"/>
      <c r="D21" s="103"/>
      <c r="E21" s="62"/>
      <c r="F21" s="61"/>
      <c r="G21" s="45" t="s">
        <v>232</v>
      </c>
      <c r="H21" s="67">
        <v>0.9</v>
      </c>
      <c r="I21" s="103"/>
    </row>
    <row r="22" spans="1:9" s="15" customFormat="1" ht="33" customHeight="1">
      <c r="A22" s="101"/>
      <c r="B22" s="102"/>
      <c r="C22" s="101"/>
      <c r="D22" s="103"/>
      <c r="E22" s="62"/>
      <c r="F22" s="61"/>
      <c r="G22" s="45" t="s">
        <v>233</v>
      </c>
      <c r="H22" s="67">
        <v>0.9</v>
      </c>
      <c r="I22" s="103"/>
    </row>
    <row r="23" spans="1:9" s="15" customFormat="1" ht="12.75">
      <c r="A23" s="101"/>
      <c r="B23" s="102"/>
      <c r="C23" s="101"/>
      <c r="D23" s="103"/>
      <c r="E23" s="283"/>
      <c r="F23" s="284"/>
      <c r="G23" s="45" t="s">
        <v>234</v>
      </c>
      <c r="H23" s="67">
        <v>0.9</v>
      </c>
      <c r="I23" s="103"/>
    </row>
    <row r="24" spans="1:9" s="15" customFormat="1" ht="25.5">
      <c r="A24" s="101"/>
      <c r="B24" s="102" t="s">
        <v>18</v>
      </c>
      <c r="C24" s="285">
        <v>0.14</v>
      </c>
      <c r="D24" s="286"/>
      <c r="E24" s="287"/>
      <c r="F24" s="264" t="s">
        <v>18</v>
      </c>
      <c r="G24" s="288"/>
      <c r="H24" s="67">
        <v>0</v>
      </c>
      <c r="I24" s="286"/>
    </row>
    <row r="25" spans="1:9" s="4" customFormat="1" ht="12.75">
      <c r="A25" s="105">
        <f>SUM(A11:A24)</f>
        <v>10</v>
      </c>
      <c r="B25" s="106"/>
      <c r="C25" s="105">
        <f>SUM(C11:C24)</f>
        <v>9.84</v>
      </c>
      <c r="D25" s="107"/>
      <c r="E25" s="108">
        <f>SUM(E11:E24)</f>
        <v>10</v>
      </c>
      <c r="F25" s="109"/>
      <c r="G25" s="110"/>
      <c r="H25" s="105">
        <f>SUM(H11:H24)</f>
        <v>10.500000000000002</v>
      </c>
      <c r="I25" s="107"/>
    </row>
    <row r="26" spans="1:9" s="4" customFormat="1" ht="12.75">
      <c r="A26" s="167"/>
      <c r="B26" s="167"/>
      <c r="C26" s="167"/>
      <c r="D26" s="167"/>
      <c r="E26" s="289"/>
      <c r="F26" s="26"/>
      <c r="G26" s="19"/>
      <c r="H26" s="167"/>
      <c r="I26" s="167"/>
    </row>
  </sheetData>
  <sheetProtection/>
  <printOptions/>
  <pageMargins left="0.7" right="0.7" top="0.75" bottom="0.75" header="0.3" footer="0.3"/>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I24"/>
  <sheetViews>
    <sheetView zoomScalePageLayoutView="0" workbookViewId="0" topLeftCell="A1">
      <selection activeCell="H23" sqref="H23"/>
    </sheetView>
  </sheetViews>
  <sheetFormatPr defaultColWidth="9.33203125" defaultRowHeight="12.75"/>
  <cols>
    <col min="1" max="1" width="7.66015625" style="0" customWidth="1"/>
    <col min="2" max="2" width="25.83203125" style="0" customWidth="1"/>
    <col min="3" max="3" width="9.33203125" style="0" customWidth="1"/>
    <col min="4" max="4" width="1.66796875" style="0" customWidth="1"/>
    <col min="5" max="5" width="6.33203125" style="85" bestFit="1" customWidth="1"/>
    <col min="6" max="6" width="20.5" style="28" bestFit="1" customWidth="1"/>
    <col min="7" max="7" width="24.16015625" style="21" customWidth="1"/>
    <col min="8" max="8" width="8.83203125" style="0" customWidth="1"/>
    <col min="9" max="9" width="2.16015625" style="0" customWidth="1"/>
  </cols>
  <sheetData>
    <row r="1" spans="1:9" s="5" customFormat="1" ht="12.75">
      <c r="A1" s="1" t="s">
        <v>0</v>
      </c>
      <c r="B1" s="6"/>
      <c r="C1" s="6"/>
      <c r="D1" s="6"/>
      <c r="E1" s="77"/>
      <c r="F1" s="27"/>
      <c r="G1" s="20"/>
      <c r="H1" s="6"/>
      <c r="I1" s="6"/>
    </row>
    <row r="2" spans="1:9" s="5" customFormat="1" ht="12.75">
      <c r="A2" s="6"/>
      <c r="B2" s="6"/>
      <c r="C2" s="6"/>
      <c r="D2" s="6"/>
      <c r="E2" s="77"/>
      <c r="F2" s="27"/>
      <c r="G2" s="20"/>
      <c r="H2" s="6"/>
      <c r="I2" s="6"/>
    </row>
    <row r="3" spans="1:9" s="5" customFormat="1" ht="12.75">
      <c r="A3" s="1" t="s">
        <v>1</v>
      </c>
      <c r="B3" s="6"/>
      <c r="C3" s="1"/>
      <c r="D3" s="1"/>
      <c r="E3" s="80"/>
      <c r="F3" s="81"/>
      <c r="G3" s="82"/>
      <c r="H3" s="1"/>
      <c r="I3" s="1"/>
    </row>
    <row r="4" spans="1:7" s="5" customFormat="1" ht="12.75">
      <c r="A4" s="1" t="s">
        <v>73</v>
      </c>
      <c r="E4" s="85"/>
      <c r="F4" s="28"/>
      <c r="G4" s="21"/>
    </row>
    <row r="5" spans="5:7" s="5" customFormat="1" ht="12.75">
      <c r="E5" s="85"/>
      <c r="F5" s="28"/>
      <c r="G5" s="21"/>
    </row>
    <row r="6" spans="1:7" s="5" customFormat="1" ht="12.75">
      <c r="A6" s="1" t="s">
        <v>35</v>
      </c>
      <c r="E6" s="85"/>
      <c r="F6" s="28"/>
      <c r="G6" s="21"/>
    </row>
    <row r="7" spans="5:7" s="5" customFormat="1" ht="12.75">
      <c r="E7" s="85"/>
      <c r="F7" s="28"/>
      <c r="G7" s="21"/>
    </row>
    <row r="8" spans="1:7" s="5" customFormat="1" ht="12.75">
      <c r="A8" s="1" t="s">
        <v>235</v>
      </c>
      <c r="E8" s="85"/>
      <c r="F8" s="28"/>
      <c r="G8" s="21"/>
    </row>
    <row r="9" spans="1:9" s="235" customFormat="1" ht="25.5">
      <c r="A9" s="290"/>
      <c r="B9" s="63" t="s">
        <v>37</v>
      </c>
      <c r="C9" s="290"/>
      <c r="D9" s="290"/>
      <c r="E9" s="132"/>
      <c r="F9" s="66" t="s">
        <v>34</v>
      </c>
      <c r="G9" s="134"/>
      <c r="H9" s="290"/>
      <c r="I9" s="290"/>
    </row>
    <row r="10" spans="1:9" s="4" customFormat="1" ht="12.75">
      <c r="A10" s="46"/>
      <c r="B10" s="167"/>
      <c r="C10" s="46" t="s">
        <v>4</v>
      </c>
      <c r="D10" s="46"/>
      <c r="E10" s="291"/>
      <c r="F10" s="109"/>
      <c r="G10" s="110"/>
      <c r="H10" s="46"/>
      <c r="I10" s="46"/>
    </row>
    <row r="11" spans="1:9" s="15" customFormat="1" ht="12.75">
      <c r="A11" s="101">
        <v>1</v>
      </c>
      <c r="B11" s="102" t="s">
        <v>6</v>
      </c>
      <c r="C11" s="101">
        <f>+A11*1.3</f>
        <v>1.3</v>
      </c>
      <c r="D11" s="103"/>
      <c r="E11" s="40">
        <v>1</v>
      </c>
      <c r="F11" s="16" t="s">
        <v>6</v>
      </c>
      <c r="G11" s="94" t="s">
        <v>236</v>
      </c>
      <c r="H11" s="67">
        <v>1.3</v>
      </c>
      <c r="I11" s="103"/>
    </row>
    <row r="12" spans="1:9" s="15" customFormat="1" ht="12.75">
      <c r="A12" s="279"/>
      <c r="B12" s="280"/>
      <c r="C12" s="279"/>
      <c r="D12" s="103"/>
      <c r="E12" s="40">
        <v>2</v>
      </c>
      <c r="F12" s="16" t="s">
        <v>7</v>
      </c>
      <c r="G12" s="45" t="s">
        <v>237</v>
      </c>
      <c r="H12" s="67">
        <v>1.1</v>
      </c>
      <c r="I12" s="103"/>
    </row>
    <row r="13" spans="1:9" s="15" customFormat="1" ht="12.75">
      <c r="A13" s="101">
        <v>2</v>
      </c>
      <c r="B13" s="102" t="s">
        <v>11</v>
      </c>
      <c r="C13" s="229">
        <f>+A13*1</f>
        <v>2</v>
      </c>
      <c r="D13" s="230"/>
      <c r="E13" s="40"/>
      <c r="F13" s="292"/>
      <c r="G13" s="149" t="s">
        <v>132</v>
      </c>
      <c r="H13" s="74">
        <v>1.1</v>
      </c>
      <c r="I13" s="230"/>
    </row>
    <row r="14" spans="1:9" s="15" customFormat="1" ht="12.75">
      <c r="A14" s="101">
        <v>4</v>
      </c>
      <c r="B14" s="102" t="s">
        <v>14</v>
      </c>
      <c r="C14" s="101">
        <f>+A14*0.9</f>
        <v>3.6</v>
      </c>
      <c r="D14" s="103"/>
      <c r="E14" s="40">
        <v>2</v>
      </c>
      <c r="F14" s="292" t="s">
        <v>11</v>
      </c>
      <c r="G14" s="149" t="s">
        <v>238</v>
      </c>
      <c r="H14" s="74">
        <v>1</v>
      </c>
      <c r="I14" s="103"/>
    </row>
    <row r="15" spans="1:9" s="15" customFormat="1" ht="12.75">
      <c r="A15" s="101"/>
      <c r="B15" s="102"/>
      <c r="C15" s="101"/>
      <c r="D15" s="103"/>
      <c r="E15" s="40"/>
      <c r="F15" s="16"/>
      <c r="G15" s="45" t="s">
        <v>239</v>
      </c>
      <c r="H15" s="74">
        <v>1</v>
      </c>
      <c r="I15" s="103"/>
    </row>
    <row r="16" spans="1:9" s="15" customFormat="1" ht="12.75">
      <c r="A16" s="101"/>
      <c r="B16" s="102"/>
      <c r="C16" s="101"/>
      <c r="D16" s="103"/>
      <c r="E16" s="40"/>
      <c r="F16" s="16"/>
      <c r="G16" s="45"/>
      <c r="H16" s="67"/>
      <c r="I16" s="103"/>
    </row>
    <row r="17" spans="1:9" s="15" customFormat="1" ht="12.75">
      <c r="A17" s="101"/>
      <c r="B17" s="102"/>
      <c r="C17" s="101"/>
      <c r="D17" s="103"/>
      <c r="E17" s="40">
        <v>2</v>
      </c>
      <c r="F17" s="16" t="s">
        <v>14</v>
      </c>
      <c r="G17" s="45" t="s">
        <v>240</v>
      </c>
      <c r="H17" s="67">
        <v>0.9</v>
      </c>
      <c r="I17" s="103"/>
    </row>
    <row r="18" spans="1:9" s="15" customFormat="1" ht="12.75">
      <c r="A18" s="101"/>
      <c r="B18" s="102"/>
      <c r="C18" s="101"/>
      <c r="D18" s="103"/>
      <c r="E18" s="40"/>
      <c r="F18" s="16"/>
      <c r="G18" s="45" t="s">
        <v>241</v>
      </c>
      <c r="H18" s="67">
        <v>0.9</v>
      </c>
      <c r="I18" s="103"/>
    </row>
    <row r="19" spans="1:9" s="15" customFormat="1" ht="12.75">
      <c r="A19" s="101"/>
      <c r="B19" s="102"/>
      <c r="C19" s="101"/>
      <c r="D19" s="103"/>
      <c r="E19" s="287"/>
      <c r="F19" s="102"/>
      <c r="G19" s="293"/>
      <c r="H19" s="67"/>
      <c r="I19" s="103"/>
    </row>
    <row r="20" spans="1:9" s="15" customFormat="1" ht="12.75">
      <c r="A20" s="101"/>
      <c r="B20" s="102"/>
      <c r="C20" s="101"/>
      <c r="D20" s="103"/>
      <c r="E20" s="287"/>
      <c r="F20" s="102"/>
      <c r="G20" s="293"/>
      <c r="H20" s="67"/>
      <c r="I20" s="103"/>
    </row>
    <row r="21" spans="1:9" s="15" customFormat="1" ht="12.75">
      <c r="A21" s="101"/>
      <c r="B21" s="102"/>
      <c r="C21" s="101"/>
      <c r="D21" s="103"/>
      <c r="E21" s="287"/>
      <c r="F21" s="102"/>
      <c r="G21" s="293"/>
      <c r="H21" s="67"/>
      <c r="I21" s="103"/>
    </row>
    <row r="22" spans="1:9" s="15" customFormat="1" ht="12.75">
      <c r="A22" s="101"/>
      <c r="B22" s="102" t="s">
        <v>18</v>
      </c>
      <c r="C22" s="285">
        <v>0.02</v>
      </c>
      <c r="D22" s="286"/>
      <c r="E22" s="287"/>
      <c r="F22" s="264" t="s">
        <v>18</v>
      </c>
      <c r="G22" s="288"/>
      <c r="H22" s="193">
        <f>17738.8/523816</f>
        <v>0.03386456312903768</v>
      </c>
      <c r="I22" s="286"/>
    </row>
    <row r="23" spans="1:9" s="4" customFormat="1" ht="12.75">
      <c r="A23" s="105">
        <f>SUM(A11:A22)</f>
        <v>7</v>
      </c>
      <c r="B23" s="106"/>
      <c r="C23" s="105">
        <f>SUM(C11:C22)</f>
        <v>6.92</v>
      </c>
      <c r="D23" s="107"/>
      <c r="E23" s="108">
        <f>SUM(E11:E22)</f>
        <v>7</v>
      </c>
      <c r="F23" s="109"/>
      <c r="G23" s="110"/>
      <c r="H23" s="111">
        <f>SUM(H11:H22)</f>
        <v>7.333864563129039</v>
      </c>
      <c r="I23" s="107"/>
    </row>
    <row r="24" spans="5:7" s="4" customFormat="1" ht="12.75">
      <c r="E24" s="289"/>
      <c r="F24" s="26"/>
      <c r="G24" s="19"/>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K22"/>
  <sheetViews>
    <sheetView zoomScalePageLayoutView="0" workbookViewId="0" topLeftCell="A1">
      <selection activeCell="H20" sqref="H20"/>
    </sheetView>
  </sheetViews>
  <sheetFormatPr defaultColWidth="9.33203125" defaultRowHeight="12.75"/>
  <cols>
    <col min="1" max="1" width="9" style="128" customWidth="1"/>
    <col min="2" max="2" width="27.33203125" style="4" customWidth="1"/>
    <col min="3" max="3" width="9" style="0" customWidth="1"/>
    <col min="4" max="4" width="1.66796875" style="129" customWidth="1"/>
    <col min="5" max="5" width="5.83203125" style="125" customWidth="1"/>
    <col min="6" max="6" width="17.33203125" style="126" customWidth="1"/>
    <col min="7" max="7" width="27.66015625" style="21" customWidth="1"/>
    <col min="8" max="8" width="9" style="130" customWidth="1"/>
    <col min="9" max="9" width="1.66796875" style="129" customWidth="1"/>
    <col min="10" max="10" width="7.66015625" style="0" customWidth="1"/>
  </cols>
  <sheetData>
    <row r="1" spans="1:9" s="5" customFormat="1" ht="12.75">
      <c r="A1" s="114" t="s">
        <v>0</v>
      </c>
      <c r="B1" s="6"/>
      <c r="C1" s="6"/>
      <c r="D1" s="115"/>
      <c r="E1" s="116"/>
      <c r="F1" s="117"/>
      <c r="G1" s="20"/>
      <c r="H1" s="118"/>
      <c r="I1" s="115"/>
    </row>
    <row r="2" spans="1:9" s="5" customFormat="1" ht="12.75">
      <c r="A2" s="119"/>
      <c r="B2" s="6"/>
      <c r="C2" s="6"/>
      <c r="D2" s="115"/>
      <c r="E2" s="116"/>
      <c r="F2" s="117"/>
      <c r="G2" s="20"/>
      <c r="H2" s="118"/>
      <c r="I2" s="115"/>
    </row>
    <row r="3" spans="1:9" s="5" customFormat="1" ht="12.75">
      <c r="A3" s="114" t="s">
        <v>1</v>
      </c>
      <c r="B3" s="6"/>
      <c r="C3" s="1"/>
      <c r="D3" s="120"/>
      <c r="E3" s="121"/>
      <c r="F3" s="122"/>
      <c r="G3" s="82"/>
      <c r="H3" s="123"/>
      <c r="I3" s="120"/>
    </row>
    <row r="4" spans="1:9" s="5" customFormat="1" ht="12.75">
      <c r="A4" s="114" t="s">
        <v>73</v>
      </c>
      <c r="D4" s="124"/>
      <c r="E4" s="125"/>
      <c r="F4" s="126"/>
      <c r="G4" s="21"/>
      <c r="H4" s="127"/>
      <c r="I4" s="124"/>
    </row>
    <row r="5" spans="1:9" s="5" customFormat="1" ht="12.75">
      <c r="A5" s="294"/>
      <c r="D5" s="124"/>
      <c r="E5" s="125"/>
      <c r="F5" s="126"/>
      <c r="G5" s="21"/>
      <c r="H5" s="127"/>
      <c r="I5" s="124"/>
    </row>
    <row r="6" spans="1:9" ht="12.75">
      <c r="A6" s="114" t="s">
        <v>50</v>
      </c>
      <c r="B6" s="5"/>
      <c r="C6" s="5"/>
      <c r="D6" s="124"/>
      <c r="H6" s="127"/>
      <c r="I6" s="124"/>
    </row>
    <row r="7" ht="12.75">
      <c r="A7" s="131"/>
    </row>
    <row r="8" spans="1:9" s="136" customFormat="1" ht="12.75">
      <c r="A8" s="131" t="s">
        <v>242</v>
      </c>
      <c r="B8" s="4"/>
      <c r="C8"/>
      <c r="D8" s="129"/>
      <c r="E8" s="125"/>
      <c r="F8" s="126"/>
      <c r="G8" s="21"/>
      <c r="H8" s="130"/>
      <c r="I8" s="129"/>
    </row>
    <row r="9" spans="1:9" ht="12.75">
      <c r="A9" s="212"/>
      <c r="B9" s="63" t="s">
        <v>52</v>
      </c>
      <c r="C9" s="213"/>
      <c r="D9" s="214"/>
      <c r="E9" s="212"/>
      <c r="F9" s="63" t="s">
        <v>53</v>
      </c>
      <c r="G9" s="134"/>
      <c r="H9" s="215"/>
      <c r="I9" s="214"/>
    </row>
    <row r="10" spans="1:10" ht="12.75">
      <c r="A10" s="137"/>
      <c r="B10" s="167"/>
      <c r="C10" s="89" t="s">
        <v>4</v>
      </c>
      <c r="D10" s="139"/>
      <c r="E10" s="80"/>
      <c r="F10" s="110"/>
      <c r="G10" s="82"/>
      <c r="H10" s="140"/>
      <c r="I10" s="139"/>
      <c r="J10" s="4"/>
    </row>
    <row r="11" spans="1:10" ht="12.75">
      <c r="A11" s="168">
        <v>1</v>
      </c>
      <c r="B11" s="92" t="s">
        <v>243</v>
      </c>
      <c r="C11" s="169">
        <f>+A11*1.1</f>
        <v>1.1</v>
      </c>
      <c r="D11" s="170"/>
      <c r="E11" s="171">
        <v>2</v>
      </c>
      <c r="F11" s="73" t="s">
        <v>6</v>
      </c>
      <c r="G11" s="181" t="s">
        <v>244</v>
      </c>
      <c r="H11" s="295">
        <v>1.3</v>
      </c>
      <c r="I11" s="170"/>
      <c r="J11" s="4"/>
    </row>
    <row r="12" spans="1:10" ht="25.5">
      <c r="A12" s="172"/>
      <c r="B12" s="97"/>
      <c r="C12" s="173"/>
      <c r="D12" s="170"/>
      <c r="E12" s="171"/>
      <c r="F12" s="73"/>
      <c r="G12" s="45" t="s">
        <v>245</v>
      </c>
      <c r="H12" s="295"/>
      <c r="I12" s="170"/>
      <c r="J12" s="4"/>
    </row>
    <row r="13" spans="1:10" ht="12.75">
      <c r="A13" s="168">
        <v>1</v>
      </c>
      <c r="B13" s="92" t="s">
        <v>42</v>
      </c>
      <c r="C13" s="176">
        <f>+A13*1</f>
        <v>1</v>
      </c>
      <c r="D13" s="177"/>
      <c r="E13" s="171">
        <v>1</v>
      </c>
      <c r="F13" s="148" t="s">
        <v>39</v>
      </c>
      <c r="G13" s="149" t="s">
        <v>246</v>
      </c>
      <c r="H13" s="295">
        <v>1.1</v>
      </c>
      <c r="I13" s="177"/>
      <c r="J13" s="4"/>
    </row>
    <row r="14" spans="1:10" ht="12.75">
      <c r="A14" s="168"/>
      <c r="B14" s="296"/>
      <c r="C14" s="169"/>
      <c r="D14" s="170"/>
      <c r="E14" s="171"/>
      <c r="F14" s="148"/>
      <c r="G14" s="181"/>
      <c r="H14" s="297"/>
      <c r="I14" s="170"/>
      <c r="J14" s="4"/>
    </row>
    <row r="15" spans="1:10" ht="12.75">
      <c r="A15" s="168"/>
      <c r="B15" s="296"/>
      <c r="C15" s="169"/>
      <c r="D15" s="170"/>
      <c r="E15" s="171">
        <v>1</v>
      </c>
      <c r="F15" s="148" t="s">
        <v>46</v>
      </c>
      <c r="G15" s="181" t="s">
        <v>132</v>
      </c>
      <c r="H15" s="297">
        <v>0.9</v>
      </c>
      <c r="I15" s="170"/>
      <c r="J15" s="4"/>
    </row>
    <row r="16" spans="1:10" ht="25.5">
      <c r="A16" s="168">
        <v>2</v>
      </c>
      <c r="B16" s="92" t="s">
        <v>247</v>
      </c>
      <c r="C16" s="169">
        <f>+A16*0.9</f>
        <v>1.8</v>
      </c>
      <c r="D16" s="170"/>
      <c r="E16" s="171"/>
      <c r="F16" s="73"/>
      <c r="G16" s="45" t="s">
        <v>248</v>
      </c>
      <c r="H16" s="295">
        <v>0.9</v>
      </c>
      <c r="I16" s="170"/>
      <c r="J16" s="4"/>
    </row>
    <row r="17" spans="1:10" ht="25.5">
      <c r="A17" s="168"/>
      <c r="B17" s="92" t="s">
        <v>249</v>
      </c>
      <c r="C17" s="169"/>
      <c r="D17" s="170"/>
      <c r="E17" s="171"/>
      <c r="F17" s="73"/>
      <c r="G17" s="45" t="s">
        <v>250</v>
      </c>
      <c r="H17" s="295">
        <v>0.9</v>
      </c>
      <c r="I17" s="170"/>
      <c r="J17" s="4"/>
    </row>
    <row r="18" spans="1:10" ht="26.25" customHeight="1">
      <c r="A18" s="168"/>
      <c r="B18" s="92"/>
      <c r="C18" s="169"/>
      <c r="D18" s="170"/>
      <c r="E18" s="171"/>
      <c r="F18" s="73"/>
      <c r="G18" s="73" t="s">
        <v>251</v>
      </c>
      <c r="H18" s="295"/>
      <c r="I18" s="170"/>
      <c r="J18" s="4"/>
    </row>
    <row r="19" spans="1:11" ht="12.75">
      <c r="A19" s="168"/>
      <c r="B19" s="92" t="s">
        <v>22</v>
      </c>
      <c r="C19" s="298">
        <v>0.1</v>
      </c>
      <c r="D19" s="170"/>
      <c r="E19" s="171"/>
      <c r="F19" s="45" t="s">
        <v>49</v>
      </c>
      <c r="G19" s="181"/>
      <c r="H19" s="299">
        <f>46360.2/523816</f>
        <v>0.08850474212318829</v>
      </c>
      <c r="I19" s="170"/>
      <c r="J19" s="4"/>
      <c r="K19" s="75"/>
    </row>
    <row r="20" spans="1:9" ht="12.75">
      <c r="A20" s="157">
        <f>SUM(A11:A19)</f>
        <v>4</v>
      </c>
      <c r="B20" s="158"/>
      <c r="C20" s="153">
        <f>SUM(C11:C19)</f>
        <v>4</v>
      </c>
      <c r="D20" s="183"/>
      <c r="E20" s="157">
        <f>SUM(E11:E19)</f>
        <v>4</v>
      </c>
      <c r="F20" s="154"/>
      <c r="G20" s="158"/>
      <c r="H20" s="159">
        <f>SUM(H11:H19)</f>
        <v>5.188504742123189</v>
      </c>
      <c r="I20" s="183"/>
    </row>
    <row r="21" ht="12.75">
      <c r="A21" s="131"/>
    </row>
    <row r="22" spans="1:9" s="5" customFormat="1" ht="12.75">
      <c r="A22" s="128"/>
      <c r="B22" s="4"/>
      <c r="C22"/>
      <c r="D22" s="129"/>
      <c r="E22" s="125"/>
      <c r="F22" s="126"/>
      <c r="G22" s="21"/>
      <c r="H22" s="130"/>
      <c r="I22" s="129"/>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26"/>
  <sheetViews>
    <sheetView zoomScalePageLayoutView="0" workbookViewId="0" topLeftCell="A1">
      <selection activeCell="H25" sqref="H25"/>
    </sheetView>
  </sheetViews>
  <sheetFormatPr defaultColWidth="9.33203125" defaultRowHeight="12.75"/>
  <cols>
    <col min="1" max="1" width="7.66015625" style="0" customWidth="1"/>
    <col min="2" max="2" width="25.83203125" style="0" customWidth="1"/>
    <col min="3" max="3" width="9.33203125" style="0" customWidth="1"/>
    <col min="4" max="4" width="1.66796875" style="0" customWidth="1"/>
    <col min="5" max="5" width="6.33203125" style="85" bestFit="1" customWidth="1"/>
    <col min="6" max="6" width="20.5" style="28" bestFit="1" customWidth="1"/>
    <col min="7" max="7" width="24.16015625" style="21" customWidth="1"/>
    <col min="8" max="8" width="8.83203125" style="0" customWidth="1"/>
    <col min="9" max="9" width="2.16015625" style="0" customWidth="1"/>
  </cols>
  <sheetData>
    <row r="1" spans="1:9" s="5" customFormat="1" ht="12.75">
      <c r="A1" s="1" t="s">
        <v>0</v>
      </c>
      <c r="B1" s="6"/>
      <c r="C1" s="6"/>
      <c r="D1" s="6"/>
      <c r="E1" s="77"/>
      <c r="F1" s="27"/>
      <c r="G1" s="20"/>
      <c r="H1" s="6"/>
      <c r="I1" s="6"/>
    </row>
    <row r="2" spans="1:9" s="5" customFormat="1" ht="12.75">
      <c r="A2" s="6"/>
      <c r="B2" s="6"/>
      <c r="C2" s="6"/>
      <c r="D2" s="6"/>
      <c r="E2" s="77"/>
      <c r="F2" s="27"/>
      <c r="G2" s="20"/>
      <c r="H2" s="6"/>
      <c r="I2" s="6"/>
    </row>
    <row r="3" spans="1:9" s="5" customFormat="1" ht="12.75">
      <c r="A3" s="1" t="s">
        <v>1</v>
      </c>
      <c r="B3" s="6"/>
      <c r="C3" s="1"/>
      <c r="D3" s="1"/>
      <c r="E3" s="80"/>
      <c r="F3" s="81"/>
      <c r="G3" s="82"/>
      <c r="H3" s="1"/>
      <c r="I3" s="1"/>
    </row>
    <row r="4" spans="1:7" s="5" customFormat="1" ht="12.75">
      <c r="A4" s="1" t="s">
        <v>73</v>
      </c>
      <c r="E4" s="85"/>
      <c r="F4" s="28"/>
      <c r="G4" s="21"/>
    </row>
    <row r="5" spans="5:7" s="5" customFormat="1" ht="12.75">
      <c r="E5" s="85"/>
      <c r="F5" s="28"/>
      <c r="G5" s="21"/>
    </row>
    <row r="6" spans="1:7" s="5" customFormat="1" ht="12.75">
      <c r="A6" s="1" t="s">
        <v>35</v>
      </c>
      <c r="E6" s="85"/>
      <c r="F6" s="28"/>
      <c r="G6" s="21"/>
    </row>
    <row r="7" spans="1:9" s="1" customFormat="1" ht="12.75">
      <c r="A7" s="5"/>
      <c r="B7" s="5"/>
      <c r="C7" s="5"/>
      <c r="D7" s="5"/>
      <c r="E7" s="85"/>
      <c r="F7" s="28"/>
      <c r="G7" s="21"/>
      <c r="H7" s="5"/>
      <c r="I7" s="5"/>
    </row>
    <row r="8" spans="1:7" s="5" customFormat="1" ht="12.75">
      <c r="A8" s="1" t="s">
        <v>252</v>
      </c>
      <c r="E8" s="85"/>
      <c r="F8" s="28"/>
      <c r="G8" s="21"/>
    </row>
    <row r="9" spans="1:9" s="235" customFormat="1" ht="25.5">
      <c r="A9" s="290"/>
      <c r="B9" s="63" t="s">
        <v>37</v>
      </c>
      <c r="C9" s="290"/>
      <c r="D9" s="290"/>
      <c r="E9" s="300"/>
      <c r="F9" s="66" t="s">
        <v>34</v>
      </c>
      <c r="G9" s="134"/>
      <c r="H9" s="134"/>
      <c r="I9" s="290"/>
    </row>
    <row r="10" spans="1:9" s="4" customFormat="1" ht="12.75">
      <c r="A10" s="46"/>
      <c r="B10" s="167"/>
      <c r="C10" s="46" t="s">
        <v>4</v>
      </c>
      <c r="D10" s="46"/>
      <c r="E10" s="90"/>
      <c r="F10" s="29"/>
      <c r="G10" s="22"/>
      <c r="H10" s="47"/>
      <c r="I10" s="46"/>
    </row>
    <row r="11" spans="1:9" s="15" customFormat="1" ht="12.75">
      <c r="A11" s="101">
        <v>1</v>
      </c>
      <c r="B11" s="102" t="s">
        <v>6</v>
      </c>
      <c r="C11" s="101">
        <f>+A11*1.3</f>
        <v>1.3</v>
      </c>
      <c r="D11" s="103"/>
      <c r="E11" s="40">
        <v>1</v>
      </c>
      <c r="F11" s="16" t="s">
        <v>6</v>
      </c>
      <c r="G11" s="94" t="s">
        <v>253</v>
      </c>
      <c r="H11" s="67">
        <v>1.3</v>
      </c>
      <c r="I11" s="103"/>
    </row>
    <row r="12" spans="1:9" s="15" customFormat="1" ht="12.75">
      <c r="A12" s="101"/>
      <c r="B12" s="102"/>
      <c r="C12" s="101"/>
      <c r="D12" s="103"/>
      <c r="E12" s="40"/>
      <c r="F12" s="16"/>
      <c r="G12" s="45"/>
      <c r="H12" s="67"/>
      <c r="I12" s="103"/>
    </row>
    <row r="13" spans="1:9" s="15" customFormat="1" ht="25.5">
      <c r="A13" s="101">
        <v>6</v>
      </c>
      <c r="B13" s="102" t="s">
        <v>254</v>
      </c>
      <c r="C13" s="229">
        <f>+A13*1</f>
        <v>6</v>
      </c>
      <c r="D13" s="230"/>
      <c r="E13" s="40">
        <v>2</v>
      </c>
      <c r="F13" s="16" t="s">
        <v>19</v>
      </c>
      <c r="G13" s="45" t="s">
        <v>255</v>
      </c>
      <c r="H13" s="74">
        <v>1.1</v>
      </c>
      <c r="I13" s="230"/>
    </row>
    <row r="14" spans="1:9" s="15" customFormat="1" ht="12.75">
      <c r="A14" s="101"/>
      <c r="B14" s="102"/>
      <c r="C14" s="229"/>
      <c r="D14" s="103"/>
      <c r="E14" s="40"/>
      <c r="F14" s="16"/>
      <c r="G14" s="94" t="s">
        <v>256</v>
      </c>
      <c r="H14" s="74">
        <v>1.1</v>
      </c>
      <c r="I14" s="103"/>
    </row>
    <row r="15" spans="1:9" s="15" customFormat="1" ht="12.75">
      <c r="A15" s="101"/>
      <c r="B15" s="102"/>
      <c r="C15" s="101"/>
      <c r="D15" s="103"/>
      <c r="E15" s="40">
        <v>4</v>
      </c>
      <c r="F15" s="16" t="s">
        <v>11</v>
      </c>
      <c r="G15" s="94" t="s">
        <v>257</v>
      </c>
      <c r="H15" s="74">
        <v>1</v>
      </c>
      <c r="I15" s="103"/>
    </row>
    <row r="16" spans="1:9" s="15" customFormat="1" ht="25.5">
      <c r="A16" s="101"/>
      <c r="B16" s="102"/>
      <c r="C16" s="101"/>
      <c r="D16" s="103"/>
      <c r="E16" s="40"/>
      <c r="F16" s="16"/>
      <c r="G16" s="94" t="s">
        <v>258</v>
      </c>
      <c r="H16" s="74">
        <v>1</v>
      </c>
      <c r="I16" s="103"/>
    </row>
    <row r="17" spans="1:9" s="15" customFormat="1" ht="12.75">
      <c r="A17" s="101"/>
      <c r="B17" s="102"/>
      <c r="C17" s="101"/>
      <c r="D17" s="103"/>
      <c r="E17" s="40"/>
      <c r="F17" s="16"/>
      <c r="G17" s="94" t="s">
        <v>259</v>
      </c>
      <c r="H17" s="74">
        <v>1</v>
      </c>
      <c r="I17" s="103"/>
    </row>
    <row r="18" spans="1:9" s="15" customFormat="1" ht="12.75">
      <c r="A18" s="101">
        <v>3</v>
      </c>
      <c r="B18" s="102" t="s">
        <v>14</v>
      </c>
      <c r="C18" s="229">
        <f>+A18*0.9</f>
        <v>2.7</v>
      </c>
      <c r="D18" s="230"/>
      <c r="E18" s="40"/>
      <c r="F18" s="16"/>
      <c r="G18" s="45" t="s">
        <v>260</v>
      </c>
      <c r="H18" s="74">
        <v>1</v>
      </c>
      <c r="I18" s="230"/>
    </row>
    <row r="19" spans="1:9" s="15" customFormat="1" ht="12.75">
      <c r="A19" s="101"/>
      <c r="B19" s="102"/>
      <c r="C19" s="101"/>
      <c r="D19" s="103"/>
      <c r="E19" s="40"/>
      <c r="F19" s="16"/>
      <c r="G19" s="45"/>
      <c r="H19" s="74"/>
      <c r="I19" s="103"/>
    </row>
    <row r="20" spans="1:9" s="15" customFormat="1" ht="12.75">
      <c r="A20" s="101"/>
      <c r="B20" s="264"/>
      <c r="C20" s="229"/>
      <c r="D20" s="230"/>
      <c r="E20" s="40">
        <v>3</v>
      </c>
      <c r="F20" s="16" t="s">
        <v>14</v>
      </c>
      <c r="G20" s="45" t="s">
        <v>16</v>
      </c>
      <c r="H20" s="74">
        <v>0.9</v>
      </c>
      <c r="I20" s="230"/>
    </row>
    <row r="21" spans="1:9" s="15" customFormat="1" ht="12.75">
      <c r="A21" s="101"/>
      <c r="B21" s="102"/>
      <c r="C21" s="101"/>
      <c r="D21" s="103"/>
      <c r="E21" s="62"/>
      <c r="F21" s="61"/>
      <c r="G21" s="45" t="s">
        <v>261</v>
      </c>
      <c r="H21" s="74">
        <v>0.9</v>
      </c>
      <c r="I21" s="103"/>
    </row>
    <row r="22" spans="1:9" s="15" customFormat="1" ht="25.5" customHeight="1">
      <c r="A22" s="231"/>
      <c r="B22" s="264"/>
      <c r="C22" s="301"/>
      <c r="D22" s="302"/>
      <c r="E22" s="62"/>
      <c r="F22" s="61"/>
      <c r="G22" s="45" t="s">
        <v>262</v>
      </c>
      <c r="H22" s="74">
        <v>0.9</v>
      </c>
      <c r="I22" s="103"/>
    </row>
    <row r="23" spans="1:9" s="15" customFormat="1" ht="22.5" customHeight="1">
      <c r="A23" s="231"/>
      <c r="B23" s="102" t="s">
        <v>263</v>
      </c>
      <c r="C23" s="303">
        <f>(190*169.22*107%)/(457160*107%)</f>
        <v>0.070329425146557</v>
      </c>
      <c r="D23" s="304"/>
      <c r="E23" s="287"/>
      <c r="F23" s="473" t="s">
        <v>264</v>
      </c>
      <c r="G23" s="474"/>
      <c r="H23" s="193">
        <f>190*194.09/523816</f>
        <v>0.07040086595293003</v>
      </c>
      <c r="I23" s="230"/>
    </row>
    <row r="24" spans="1:9" s="15" customFormat="1" ht="12.75">
      <c r="A24" s="101"/>
      <c r="B24" s="102" t="s">
        <v>18</v>
      </c>
      <c r="C24" s="285">
        <v>0.46</v>
      </c>
      <c r="D24" s="286"/>
      <c r="E24" s="287"/>
      <c r="F24" s="475" t="s">
        <v>18</v>
      </c>
      <c r="G24" s="474"/>
      <c r="H24" s="193">
        <f>59382.4/523816</f>
        <v>0.11336499839638346</v>
      </c>
      <c r="I24" s="286"/>
    </row>
    <row r="25" spans="1:9" s="4" customFormat="1" ht="12.75">
      <c r="A25" s="108">
        <f>SUM(A11:A24)</f>
        <v>10</v>
      </c>
      <c r="B25" s="106"/>
      <c r="C25" s="305">
        <f>SUM(C11:C24)</f>
        <v>10.530329425146558</v>
      </c>
      <c r="D25" s="107"/>
      <c r="E25" s="105">
        <f>SUM(E11:E24)</f>
        <v>10</v>
      </c>
      <c r="F25" s="109"/>
      <c r="G25" s="110"/>
      <c r="H25" s="306">
        <f>SUM(H11:H24)</f>
        <v>10.383765864349314</v>
      </c>
      <c r="I25" s="107"/>
    </row>
    <row r="26" spans="1:8" s="4" customFormat="1" ht="12.75">
      <c r="A26" s="476" t="s">
        <v>265</v>
      </c>
      <c r="B26" s="476"/>
      <c r="C26" s="476"/>
      <c r="D26" s="476"/>
      <c r="E26" s="476"/>
      <c r="F26" s="476"/>
      <c r="G26" s="476"/>
      <c r="H26" s="476"/>
    </row>
  </sheetData>
  <sheetProtection/>
  <mergeCells count="3">
    <mergeCell ref="F23:G23"/>
    <mergeCell ref="F24:G24"/>
    <mergeCell ref="A26:H26"/>
  </mergeCell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dimension ref="A1:I25"/>
  <sheetViews>
    <sheetView zoomScalePageLayoutView="0" workbookViewId="0" topLeftCell="A1">
      <selection activeCell="H23" sqref="H23"/>
    </sheetView>
  </sheetViews>
  <sheetFormatPr defaultColWidth="9.33203125" defaultRowHeight="12.75"/>
  <cols>
    <col min="1" max="1" width="9" style="128" customWidth="1"/>
    <col min="2" max="2" width="27.33203125" style="4" customWidth="1"/>
    <col min="3" max="3" width="9" style="0" customWidth="1"/>
    <col min="4" max="4" width="1.66796875" style="129" customWidth="1"/>
    <col min="5" max="5" width="5.83203125" style="125" customWidth="1"/>
    <col min="6" max="6" width="17.33203125" style="126" customWidth="1"/>
    <col min="7" max="7" width="27.66015625" style="21" customWidth="1"/>
    <col min="8" max="8" width="9" style="130" customWidth="1"/>
    <col min="9" max="9" width="1.66796875" style="129" customWidth="1"/>
  </cols>
  <sheetData>
    <row r="1" spans="1:9" s="5" customFormat="1" ht="12.75">
      <c r="A1" s="114" t="s">
        <v>0</v>
      </c>
      <c r="B1" s="6"/>
      <c r="C1" s="6"/>
      <c r="D1" s="115"/>
      <c r="E1" s="116"/>
      <c r="F1" s="117"/>
      <c r="G1" s="20"/>
      <c r="H1" s="118"/>
      <c r="I1" s="115"/>
    </row>
    <row r="2" spans="1:9" s="5" customFormat="1" ht="12.75">
      <c r="A2" s="119"/>
      <c r="B2" s="6"/>
      <c r="C2" s="6"/>
      <c r="D2" s="115"/>
      <c r="E2" s="116"/>
      <c r="F2" s="117"/>
      <c r="G2" s="20"/>
      <c r="H2" s="118"/>
      <c r="I2" s="115"/>
    </row>
    <row r="3" spans="1:9" s="5" customFormat="1" ht="12.75">
      <c r="A3" s="114" t="s">
        <v>1</v>
      </c>
      <c r="B3" s="6"/>
      <c r="C3" s="1"/>
      <c r="D3" s="120"/>
      <c r="E3" s="121"/>
      <c r="F3" s="122"/>
      <c r="G3" s="82"/>
      <c r="H3" s="123"/>
      <c r="I3" s="120"/>
    </row>
    <row r="4" spans="1:9" s="5" customFormat="1" ht="12.75">
      <c r="A4" s="114" t="s">
        <v>73</v>
      </c>
      <c r="D4" s="124"/>
      <c r="E4" s="125"/>
      <c r="F4" s="126"/>
      <c r="G4" s="21"/>
      <c r="H4" s="127"/>
      <c r="I4" s="124"/>
    </row>
    <row r="5" spans="1:9" s="5" customFormat="1" ht="12.75">
      <c r="A5" s="114"/>
      <c r="D5" s="124"/>
      <c r="E5" s="125"/>
      <c r="F5" s="126"/>
      <c r="G5" s="21"/>
      <c r="H5" s="127"/>
      <c r="I5" s="124"/>
    </row>
    <row r="6" spans="1:9" s="5" customFormat="1" ht="12.75">
      <c r="A6" s="114" t="s">
        <v>50</v>
      </c>
      <c r="D6" s="124"/>
      <c r="E6" s="125"/>
      <c r="F6" s="126"/>
      <c r="G6" s="21"/>
      <c r="H6" s="127"/>
      <c r="I6" s="124"/>
    </row>
    <row r="7" ht="12.75">
      <c r="A7" s="131"/>
    </row>
    <row r="8" spans="1:7" ht="12.75">
      <c r="A8" s="131" t="s">
        <v>266</v>
      </c>
      <c r="F8" s="122" t="s">
        <v>54</v>
      </c>
      <c r="G8" s="22"/>
    </row>
    <row r="9" spans="1:9" s="136" customFormat="1" ht="12.75">
      <c r="A9" s="212"/>
      <c r="B9" s="63" t="s">
        <v>52</v>
      </c>
      <c r="C9" s="213"/>
      <c r="D9" s="214"/>
      <c r="E9" s="212"/>
      <c r="F9" s="63" t="s">
        <v>53</v>
      </c>
      <c r="G9" s="134"/>
      <c r="H9" s="215"/>
      <c r="I9" s="214"/>
    </row>
    <row r="10" spans="1:9" ht="12.75">
      <c r="A10" s="137"/>
      <c r="B10" s="167"/>
      <c r="C10" s="89" t="s">
        <v>4</v>
      </c>
      <c r="D10" s="139"/>
      <c r="E10" s="80"/>
      <c r="F10" s="110"/>
      <c r="G10" s="82"/>
      <c r="H10" s="140"/>
      <c r="I10" s="139"/>
    </row>
    <row r="11" spans="1:9" ht="12.75">
      <c r="A11" s="168">
        <v>1</v>
      </c>
      <c r="B11" s="92" t="s">
        <v>6</v>
      </c>
      <c r="C11" s="169">
        <f>+A11*1.3</f>
        <v>1.3</v>
      </c>
      <c r="D11" s="170"/>
      <c r="E11" s="171">
        <v>3</v>
      </c>
      <c r="F11" s="73" t="s">
        <v>5</v>
      </c>
      <c r="G11" s="181" t="s">
        <v>267</v>
      </c>
      <c r="H11" s="295">
        <v>1.3</v>
      </c>
      <c r="I11" s="170"/>
    </row>
    <row r="12" spans="1:9" ht="12.75">
      <c r="A12" s="172"/>
      <c r="B12" s="97"/>
      <c r="C12" s="173"/>
      <c r="D12" s="170"/>
      <c r="E12" s="171"/>
      <c r="F12" s="73"/>
      <c r="G12" s="181" t="s">
        <v>126</v>
      </c>
      <c r="H12" s="295">
        <v>1.3</v>
      </c>
      <c r="I12" s="170"/>
    </row>
    <row r="13" spans="1:9" ht="12.75">
      <c r="A13" s="172"/>
      <c r="B13" s="97"/>
      <c r="C13" s="173"/>
      <c r="D13" s="170"/>
      <c r="E13" s="171"/>
      <c r="F13" s="73"/>
      <c r="G13" s="181" t="s">
        <v>268</v>
      </c>
      <c r="H13" s="295">
        <v>1.3</v>
      </c>
      <c r="I13" s="170"/>
    </row>
    <row r="14" spans="1:9" ht="12.75">
      <c r="A14" s="172"/>
      <c r="B14" s="97"/>
      <c r="C14" s="173"/>
      <c r="D14" s="170"/>
      <c r="E14" s="171"/>
      <c r="F14" s="73"/>
      <c r="G14" s="181"/>
      <c r="H14" s="295"/>
      <c r="I14" s="170"/>
    </row>
    <row r="15" spans="1:9" ht="12.75">
      <c r="A15" s="172"/>
      <c r="B15" s="97"/>
      <c r="C15" s="173"/>
      <c r="D15" s="170"/>
      <c r="E15" s="171"/>
      <c r="F15" s="73"/>
      <c r="G15" s="181"/>
      <c r="H15" s="295"/>
      <c r="I15" s="170"/>
    </row>
    <row r="16" spans="1:9" ht="12.75">
      <c r="A16" s="168">
        <v>2</v>
      </c>
      <c r="B16" s="92" t="s">
        <v>11</v>
      </c>
      <c r="C16" s="176">
        <f>+A16*1</f>
        <v>2</v>
      </c>
      <c r="D16" s="177"/>
      <c r="E16" s="171">
        <v>2</v>
      </c>
      <c r="F16" s="148" t="s">
        <v>14</v>
      </c>
      <c r="G16" s="219" t="s">
        <v>269</v>
      </c>
      <c r="H16" s="295">
        <v>0.9</v>
      </c>
      <c r="I16" s="177"/>
    </row>
    <row r="17" spans="1:9" ht="12.75">
      <c r="A17" s="168">
        <v>2</v>
      </c>
      <c r="B17" s="92" t="s">
        <v>14</v>
      </c>
      <c r="C17" s="169">
        <f>+A17*0.9</f>
        <v>1.8</v>
      </c>
      <c r="D17" s="170"/>
      <c r="E17" s="171"/>
      <c r="F17" s="73"/>
      <c r="G17" s="181" t="s">
        <v>270</v>
      </c>
      <c r="H17" s="295">
        <v>0.9</v>
      </c>
      <c r="I17" s="170"/>
    </row>
    <row r="18" spans="1:9" ht="12.75">
      <c r="A18" s="168"/>
      <c r="B18" s="92"/>
      <c r="C18" s="169"/>
      <c r="D18" s="170"/>
      <c r="E18" s="178"/>
      <c r="F18" s="151"/>
      <c r="G18" s="226"/>
      <c r="H18" s="307"/>
      <c r="I18" s="170"/>
    </row>
    <row r="19" spans="1:9" ht="12.75">
      <c r="A19" s="168"/>
      <c r="B19" s="92"/>
      <c r="C19" s="169"/>
      <c r="D19" s="170"/>
      <c r="E19" s="308"/>
      <c r="F19" s="309"/>
      <c r="G19" s="310"/>
      <c r="H19" s="307"/>
      <c r="I19" s="170"/>
    </row>
    <row r="20" spans="1:9" ht="12.75">
      <c r="A20" s="168"/>
      <c r="B20" s="92"/>
      <c r="C20" s="169"/>
      <c r="D20" s="170"/>
      <c r="E20" s="311"/>
      <c r="F20" s="312"/>
      <c r="G20" s="313"/>
      <c r="H20" s="295"/>
      <c r="I20" s="170"/>
    </row>
    <row r="21" spans="1:9" ht="12.75">
      <c r="A21" s="168"/>
      <c r="B21" s="92" t="s">
        <v>18</v>
      </c>
      <c r="C21" s="169">
        <v>0.1</v>
      </c>
      <c r="D21" s="170"/>
      <c r="E21" s="311"/>
      <c r="F21" s="288" t="s">
        <v>49</v>
      </c>
      <c r="G21" s="222"/>
      <c r="H21" s="299">
        <f>12600/523816</f>
        <v>0.024054248056569482</v>
      </c>
      <c r="I21" s="170"/>
    </row>
    <row r="22" spans="1:9" ht="12.75">
      <c r="A22" s="168"/>
      <c r="B22" s="92"/>
      <c r="C22" s="169"/>
      <c r="D22" s="170"/>
      <c r="E22" s="314"/>
      <c r="F22" s="293"/>
      <c r="G22" s="217"/>
      <c r="H22" s="176"/>
      <c r="I22" s="170"/>
    </row>
    <row r="23" spans="1:9" ht="12.75">
      <c r="A23" s="153">
        <f>SUM(A11:A22)</f>
        <v>5</v>
      </c>
      <c r="B23" s="106"/>
      <c r="C23" s="153">
        <f>SUM(C11:C22)</f>
        <v>5.199999999999999</v>
      </c>
      <c r="D23" s="183"/>
      <c r="E23" s="157">
        <f>SUM(E11:E22)</f>
        <v>5</v>
      </c>
      <c r="F23" s="154"/>
      <c r="G23" s="158"/>
      <c r="H23" s="159">
        <f>SUM(H11:H22)</f>
        <v>5.724054248056571</v>
      </c>
      <c r="I23" s="183"/>
    </row>
    <row r="24" ht="12.75">
      <c r="A24" s="131"/>
    </row>
    <row r="25" ht="12.75">
      <c r="A25" s="131"/>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J24"/>
  <sheetViews>
    <sheetView zoomScalePageLayoutView="0" workbookViewId="0" topLeftCell="A1">
      <selection activeCell="H24" sqref="H24"/>
    </sheetView>
  </sheetViews>
  <sheetFormatPr defaultColWidth="9.33203125" defaultRowHeight="12.75"/>
  <cols>
    <col min="1" max="1" width="9" style="128" customWidth="1"/>
    <col min="2" max="2" width="27.33203125" style="4" customWidth="1"/>
    <col min="3" max="3" width="9" style="0" customWidth="1"/>
    <col min="4" max="4" width="1.66796875" style="129" customWidth="1"/>
    <col min="5" max="5" width="5.83203125" style="125" customWidth="1"/>
    <col min="6" max="6" width="17.33203125" style="126" customWidth="1"/>
    <col min="7" max="7" width="36" style="21" customWidth="1"/>
    <col min="8" max="8" width="9" style="130" customWidth="1"/>
    <col min="9" max="9" width="1.66796875" style="129" customWidth="1"/>
  </cols>
  <sheetData>
    <row r="1" spans="1:9" ht="12.75">
      <c r="A1" s="131" t="s">
        <v>0</v>
      </c>
      <c r="B1" s="209"/>
      <c r="C1" s="76"/>
      <c r="D1" s="210"/>
      <c r="E1" s="116"/>
      <c r="F1" s="117"/>
      <c r="G1" s="20"/>
      <c r="H1" s="211"/>
      <c r="I1" s="210"/>
    </row>
    <row r="2" spans="1:9" ht="12.75">
      <c r="A2" s="315"/>
      <c r="B2" s="209"/>
      <c r="C2" s="76"/>
      <c r="D2" s="210"/>
      <c r="E2" s="116"/>
      <c r="F2" s="117"/>
      <c r="G2" s="20"/>
      <c r="H2" s="211"/>
      <c r="I2" s="210"/>
    </row>
    <row r="3" spans="1:9" s="5" customFormat="1" ht="12.75">
      <c r="A3" s="114" t="s">
        <v>1</v>
      </c>
      <c r="B3" s="6"/>
      <c r="C3" s="1"/>
      <c r="D3" s="120"/>
      <c r="E3" s="121"/>
      <c r="F3" s="122"/>
      <c r="G3" s="82"/>
      <c r="H3" s="123"/>
      <c r="I3" s="120"/>
    </row>
    <row r="4" spans="1:9" s="5" customFormat="1" ht="12.75">
      <c r="A4" s="114" t="s">
        <v>73</v>
      </c>
      <c r="D4" s="124"/>
      <c r="E4" s="125"/>
      <c r="F4" s="126"/>
      <c r="G4" s="21"/>
      <c r="H4" s="127"/>
      <c r="I4" s="124"/>
    </row>
    <row r="5" spans="1:10" s="1" customFormat="1" ht="12.75">
      <c r="A5" s="294"/>
      <c r="B5" s="5"/>
      <c r="C5" s="5"/>
      <c r="D5" s="124"/>
      <c r="E5" s="125"/>
      <c r="F5" s="126"/>
      <c r="G5" s="21"/>
      <c r="H5" s="127"/>
      <c r="I5" s="124"/>
      <c r="J5" s="5"/>
    </row>
    <row r="6" spans="1:9" s="5" customFormat="1" ht="12.75">
      <c r="A6" s="114" t="s">
        <v>50</v>
      </c>
      <c r="D6" s="124"/>
      <c r="E6" s="125"/>
      <c r="F6" s="126"/>
      <c r="G6" s="21"/>
      <c r="H6" s="127"/>
      <c r="I6" s="124"/>
    </row>
    <row r="7" ht="12.75">
      <c r="A7" s="131"/>
    </row>
    <row r="8" spans="1:7" ht="12.75">
      <c r="A8" s="131" t="s">
        <v>271</v>
      </c>
      <c r="F8" s="122" t="s">
        <v>54</v>
      </c>
      <c r="G8" s="22" t="s">
        <v>54</v>
      </c>
    </row>
    <row r="9" spans="1:9" s="136" customFormat="1" ht="25.5">
      <c r="A9" s="212"/>
      <c r="B9" s="63" t="s">
        <v>52</v>
      </c>
      <c r="C9" s="213"/>
      <c r="D9" s="214"/>
      <c r="E9" s="212"/>
      <c r="F9" s="63" t="s">
        <v>53</v>
      </c>
      <c r="G9" s="134"/>
      <c r="H9" s="215"/>
      <c r="I9" s="214"/>
    </row>
    <row r="10" spans="1:9" ht="12.75">
      <c r="A10" s="137"/>
      <c r="B10" s="167"/>
      <c r="C10" s="89" t="s">
        <v>4</v>
      </c>
      <c r="D10" s="139"/>
      <c r="E10" s="80"/>
      <c r="F10" s="110"/>
      <c r="G10" s="82"/>
      <c r="H10" s="140"/>
      <c r="I10" s="139"/>
    </row>
    <row r="11" spans="1:9" ht="12.75">
      <c r="A11" s="168">
        <v>2</v>
      </c>
      <c r="B11" s="92" t="s">
        <v>272</v>
      </c>
      <c r="C11" s="169">
        <f>1.3*A11</f>
        <v>2.6</v>
      </c>
      <c r="D11" s="170"/>
      <c r="E11" s="314"/>
      <c r="F11" s="293"/>
      <c r="G11" s="288"/>
      <c r="H11" s="295"/>
      <c r="I11" s="170"/>
    </row>
    <row r="12" spans="1:9" ht="12.75">
      <c r="A12" s="172"/>
      <c r="B12" s="97"/>
      <c r="C12" s="173"/>
      <c r="D12" s="170"/>
      <c r="E12" s="171">
        <v>4</v>
      </c>
      <c r="F12" s="73" t="s">
        <v>273</v>
      </c>
      <c r="G12" s="316" t="s">
        <v>274</v>
      </c>
      <c r="H12" s="297">
        <v>1.1</v>
      </c>
      <c r="I12" s="170"/>
    </row>
    <row r="13" spans="1:9" ht="12.75">
      <c r="A13" s="172"/>
      <c r="B13" s="97"/>
      <c r="C13" s="173"/>
      <c r="D13" s="170"/>
      <c r="E13" s="171"/>
      <c r="F13" s="73"/>
      <c r="G13" s="181" t="s">
        <v>275</v>
      </c>
      <c r="H13" s="297">
        <v>1.1</v>
      </c>
      <c r="I13" s="170"/>
    </row>
    <row r="14" spans="1:9" ht="12.75">
      <c r="A14" s="168">
        <v>2</v>
      </c>
      <c r="B14" s="92" t="s">
        <v>11</v>
      </c>
      <c r="C14" s="176">
        <f>+A14*1</f>
        <v>2</v>
      </c>
      <c r="D14" s="177"/>
      <c r="E14" s="171"/>
      <c r="F14" s="73"/>
      <c r="G14" s="45" t="s">
        <v>276</v>
      </c>
      <c r="H14" s="297">
        <v>1.1</v>
      </c>
      <c r="I14" s="177"/>
    </row>
    <row r="15" spans="1:9" ht="12.75">
      <c r="A15" s="168"/>
      <c r="B15" s="92"/>
      <c r="C15" s="169"/>
      <c r="D15" s="170"/>
      <c r="E15" s="171"/>
      <c r="F15" s="73"/>
      <c r="G15" s="45" t="s">
        <v>277</v>
      </c>
      <c r="H15" s="297">
        <v>1.1</v>
      </c>
      <c r="I15" s="170"/>
    </row>
    <row r="16" spans="1:9" ht="25.5">
      <c r="A16" s="168"/>
      <c r="B16" s="92"/>
      <c r="C16" s="169"/>
      <c r="D16" s="170"/>
      <c r="E16" s="171">
        <v>1</v>
      </c>
      <c r="F16" s="73" t="s">
        <v>11</v>
      </c>
      <c r="G16" s="45" t="s">
        <v>278</v>
      </c>
      <c r="H16" s="297">
        <v>1</v>
      </c>
      <c r="I16" s="170"/>
    </row>
    <row r="17" spans="1:9" ht="38.25">
      <c r="A17" s="168">
        <v>1</v>
      </c>
      <c r="B17" s="92" t="s">
        <v>279</v>
      </c>
      <c r="C17" s="169">
        <f>30%*1</f>
        <v>0.3</v>
      </c>
      <c r="D17" s="170"/>
      <c r="E17" s="171"/>
      <c r="F17" s="73"/>
      <c r="G17" s="45"/>
      <c r="H17" s="297"/>
      <c r="I17" s="170"/>
    </row>
    <row r="18" spans="1:9" ht="12.75">
      <c r="A18" s="168">
        <v>2</v>
      </c>
      <c r="B18" s="92" t="s">
        <v>14</v>
      </c>
      <c r="C18" s="169">
        <f>0.9*A18</f>
        <v>1.8</v>
      </c>
      <c r="D18" s="170"/>
      <c r="E18" s="171"/>
      <c r="F18" s="73"/>
      <c r="G18" s="181"/>
      <c r="H18" s="297"/>
      <c r="I18" s="170"/>
    </row>
    <row r="19" spans="1:9" ht="25.5">
      <c r="A19" s="168"/>
      <c r="B19" s="92"/>
      <c r="C19" s="169"/>
      <c r="D19" s="170"/>
      <c r="E19" s="171">
        <v>1</v>
      </c>
      <c r="F19" s="73" t="s">
        <v>93</v>
      </c>
      <c r="G19" s="190" t="s">
        <v>280</v>
      </c>
      <c r="H19" s="297">
        <v>0.3</v>
      </c>
      <c r="I19" s="170"/>
    </row>
    <row r="20" spans="1:9" ht="12.75">
      <c r="A20" s="168"/>
      <c r="B20" s="92"/>
      <c r="C20" s="169"/>
      <c r="D20" s="170"/>
      <c r="E20" s="314">
        <v>1</v>
      </c>
      <c r="F20" s="288" t="s">
        <v>46</v>
      </c>
      <c r="G20" s="222" t="s">
        <v>281</v>
      </c>
      <c r="H20" s="317">
        <v>0.9</v>
      </c>
      <c r="I20" s="170"/>
    </row>
    <row r="21" spans="1:9" ht="12.75">
      <c r="A21" s="168"/>
      <c r="B21" s="92"/>
      <c r="C21" s="169"/>
      <c r="D21" s="170"/>
      <c r="E21" s="314"/>
      <c r="F21" s="288"/>
      <c r="G21" s="222"/>
      <c r="H21" s="318"/>
      <c r="I21" s="170"/>
    </row>
    <row r="22" spans="1:9" ht="25.5">
      <c r="A22" s="168"/>
      <c r="B22" s="92" t="s">
        <v>18</v>
      </c>
      <c r="C22" s="169">
        <v>0.4</v>
      </c>
      <c r="D22" s="170"/>
      <c r="E22" s="314"/>
      <c r="F22" s="288" t="s">
        <v>49</v>
      </c>
      <c r="G22" s="288"/>
      <c r="H22" s="318">
        <f>(330886+8400)/523816</f>
        <v>0.6477198100096216</v>
      </c>
      <c r="I22" s="170"/>
    </row>
    <row r="23" spans="1:9" ht="12.75">
      <c r="A23" s="168"/>
      <c r="B23" s="92"/>
      <c r="C23" s="169"/>
      <c r="D23" s="170"/>
      <c r="E23" s="314"/>
      <c r="F23" s="293"/>
      <c r="G23" s="217"/>
      <c r="H23" s="297"/>
      <c r="I23" s="170"/>
    </row>
    <row r="24" spans="1:9" ht="12.75">
      <c r="A24" s="153">
        <f>SUM(A11:A23)</f>
        <v>7</v>
      </c>
      <c r="B24" s="106"/>
      <c r="C24" s="153">
        <f>SUM(C11:C23)</f>
        <v>7.1</v>
      </c>
      <c r="D24" s="183"/>
      <c r="E24" s="157">
        <f>SUM(E11:E23)</f>
        <v>7</v>
      </c>
      <c r="F24" s="154"/>
      <c r="G24" s="158"/>
      <c r="H24" s="191">
        <f>SUM(H11:H23)</f>
        <v>7.247719810009622</v>
      </c>
      <c r="I24" s="183"/>
    </row>
    <row r="25" ht="12.75"/>
    <row r="26" ht="12.75"/>
    <row r="27" ht="12.75"/>
    <row r="28" ht="12.75"/>
    <row r="29" ht="12.75"/>
    <row r="30" ht="12.75"/>
  </sheetData>
  <sheetProtection/>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I23"/>
  <sheetViews>
    <sheetView zoomScalePageLayoutView="0" workbookViewId="0" topLeftCell="A1">
      <selection activeCell="H22" sqref="H22"/>
    </sheetView>
  </sheetViews>
  <sheetFormatPr defaultColWidth="9.33203125" defaultRowHeight="12.75"/>
  <cols>
    <col min="1" max="1" width="7.66015625" style="0" customWidth="1"/>
    <col min="2" max="2" width="25.83203125" style="0" customWidth="1"/>
    <col min="3" max="3" width="9.33203125" style="0" customWidth="1"/>
    <col min="4" max="4" width="1.66796875" style="0" customWidth="1"/>
    <col min="5" max="5" width="6.33203125" style="85" bestFit="1" customWidth="1"/>
    <col min="6" max="6" width="20.5" style="28" bestFit="1" customWidth="1"/>
    <col min="7" max="7" width="24.16015625" style="21" customWidth="1"/>
    <col min="8" max="8" width="8.83203125" style="0" customWidth="1"/>
    <col min="9" max="9" width="2.16015625" style="0" customWidth="1"/>
  </cols>
  <sheetData>
    <row r="1" spans="1:9" s="5" customFormat="1" ht="12.75">
      <c r="A1" s="1" t="s">
        <v>0</v>
      </c>
      <c r="B1" s="6"/>
      <c r="C1" s="6"/>
      <c r="D1" s="6"/>
      <c r="E1" s="77"/>
      <c r="F1" s="27"/>
      <c r="G1" s="20"/>
      <c r="H1" s="6"/>
      <c r="I1" s="6"/>
    </row>
    <row r="2" spans="1:9" s="5" customFormat="1" ht="12.75">
      <c r="A2" s="6"/>
      <c r="B2" s="6"/>
      <c r="C2" s="6"/>
      <c r="D2" s="6"/>
      <c r="E2" s="77"/>
      <c r="F2" s="27"/>
      <c r="G2" s="20"/>
      <c r="H2" s="6"/>
      <c r="I2" s="6"/>
    </row>
    <row r="3" spans="1:9" s="5" customFormat="1" ht="12.75">
      <c r="A3" s="1" t="s">
        <v>1</v>
      </c>
      <c r="B3" s="6"/>
      <c r="C3" s="1"/>
      <c r="D3" s="1"/>
      <c r="E3" s="80"/>
      <c r="F3" s="81"/>
      <c r="G3" s="82"/>
      <c r="H3" s="1"/>
      <c r="I3" s="1"/>
    </row>
    <row r="4" spans="1:7" s="5" customFormat="1" ht="12.75">
      <c r="A4" s="1" t="s">
        <v>73</v>
      </c>
      <c r="E4" s="85"/>
      <c r="F4" s="28"/>
      <c r="G4" s="21"/>
    </row>
    <row r="5" spans="5:7" s="5" customFormat="1" ht="12.75">
      <c r="E5" s="85"/>
      <c r="F5" s="28"/>
      <c r="G5" s="21"/>
    </row>
    <row r="6" spans="1:7" s="5" customFormat="1" ht="12.75">
      <c r="A6" s="1" t="s">
        <v>35</v>
      </c>
      <c r="E6" s="85"/>
      <c r="F6" s="28"/>
      <c r="G6" s="21"/>
    </row>
    <row r="7" spans="1:9" s="1" customFormat="1" ht="12.75">
      <c r="A7" s="5"/>
      <c r="B7" s="5"/>
      <c r="C7" s="5"/>
      <c r="D7" s="5"/>
      <c r="E7" s="85"/>
      <c r="F7" s="28"/>
      <c r="G7" s="21"/>
      <c r="H7" s="5"/>
      <c r="I7" s="5"/>
    </row>
    <row r="8" spans="1:7" s="5" customFormat="1" ht="12.75">
      <c r="A8" s="120" t="s">
        <v>282</v>
      </c>
      <c r="E8" s="85"/>
      <c r="F8" s="28"/>
      <c r="G8" s="21"/>
    </row>
    <row r="9" spans="2:8" s="65" customFormat="1" ht="25.5">
      <c r="B9" s="63" t="s">
        <v>37</v>
      </c>
      <c r="E9" s="64"/>
      <c r="F9" s="66" t="s">
        <v>34</v>
      </c>
      <c r="G9" s="63"/>
      <c r="H9" s="63"/>
    </row>
    <row r="10" spans="1:9" s="4" customFormat="1" ht="12.75">
      <c r="A10" s="46"/>
      <c r="B10" s="167"/>
      <c r="C10" s="46" t="s">
        <v>4</v>
      </c>
      <c r="D10" s="46"/>
      <c r="E10" s="90"/>
      <c r="F10" s="29"/>
      <c r="G10" s="22"/>
      <c r="H10" s="47"/>
      <c r="I10" s="46"/>
    </row>
    <row r="11" spans="1:9" s="15" customFormat="1" ht="12.75">
      <c r="A11" s="101">
        <v>1</v>
      </c>
      <c r="B11" s="102" t="s">
        <v>6</v>
      </c>
      <c r="C11" s="101">
        <f>+A11*1.3</f>
        <v>1.3</v>
      </c>
      <c r="D11" s="103"/>
      <c r="E11" s="40">
        <v>1</v>
      </c>
      <c r="F11" s="16" t="s">
        <v>6</v>
      </c>
      <c r="G11" s="45" t="s">
        <v>283</v>
      </c>
      <c r="H11" s="74">
        <v>1.3</v>
      </c>
      <c r="I11" s="103"/>
    </row>
    <row r="12" spans="1:9" s="15" customFormat="1" ht="12.75">
      <c r="A12" s="101"/>
      <c r="B12" s="102"/>
      <c r="C12" s="101"/>
      <c r="D12" s="103"/>
      <c r="E12" s="40">
        <v>2</v>
      </c>
      <c r="F12" s="16" t="s">
        <v>7</v>
      </c>
      <c r="G12" s="94" t="s">
        <v>284</v>
      </c>
      <c r="H12" s="67">
        <v>1.1</v>
      </c>
      <c r="I12" s="103"/>
    </row>
    <row r="13" spans="1:9" s="15" customFormat="1" ht="12.75">
      <c r="A13" s="101"/>
      <c r="B13" s="102"/>
      <c r="C13" s="101"/>
      <c r="D13" s="103"/>
      <c r="E13" s="40"/>
      <c r="F13" s="16"/>
      <c r="G13" s="45" t="s">
        <v>285</v>
      </c>
      <c r="H13" s="74">
        <v>1.1</v>
      </c>
      <c r="I13" s="103"/>
    </row>
    <row r="14" spans="1:9" s="15" customFormat="1" ht="12.75">
      <c r="A14" s="101"/>
      <c r="B14" s="102"/>
      <c r="C14" s="101"/>
      <c r="D14" s="103"/>
      <c r="E14" s="40"/>
      <c r="F14" s="16"/>
      <c r="G14" s="319"/>
      <c r="H14" s="67"/>
      <c r="I14" s="103"/>
    </row>
    <row r="15" spans="1:9" s="15" customFormat="1" ht="12.75">
      <c r="A15" s="101"/>
      <c r="B15" s="102"/>
      <c r="C15" s="101"/>
      <c r="D15" s="103"/>
      <c r="E15" s="40">
        <v>2</v>
      </c>
      <c r="F15" s="16" t="s">
        <v>11</v>
      </c>
      <c r="G15" s="94" t="s">
        <v>286</v>
      </c>
      <c r="H15" s="74">
        <v>1</v>
      </c>
      <c r="I15" s="103"/>
    </row>
    <row r="16" spans="1:9" s="15" customFormat="1" ht="12.75">
      <c r="A16" s="101">
        <v>1</v>
      </c>
      <c r="B16" s="102" t="s">
        <v>42</v>
      </c>
      <c r="C16" s="229">
        <f>+A16*1</f>
        <v>1</v>
      </c>
      <c r="D16" s="230"/>
      <c r="E16" s="16"/>
      <c r="F16" s="16"/>
      <c r="G16" s="45" t="s">
        <v>287</v>
      </c>
      <c r="H16" s="74">
        <v>1</v>
      </c>
      <c r="I16" s="230"/>
    </row>
    <row r="17" spans="1:9" s="15" customFormat="1" ht="12.75">
      <c r="A17" s="101">
        <v>4</v>
      </c>
      <c r="B17" s="102" t="s">
        <v>14</v>
      </c>
      <c r="C17" s="101">
        <f>+A17*0.9</f>
        <v>3.6</v>
      </c>
      <c r="D17" s="103"/>
      <c r="E17" s="40"/>
      <c r="F17" s="16"/>
      <c r="G17" s="94"/>
      <c r="H17" s="74"/>
      <c r="I17" s="103"/>
    </row>
    <row r="18" spans="1:9" s="15" customFormat="1" ht="12.75">
      <c r="A18" s="101"/>
      <c r="B18" s="102"/>
      <c r="C18" s="229"/>
      <c r="D18" s="230"/>
      <c r="E18" s="40">
        <v>1</v>
      </c>
      <c r="F18" s="16" t="s">
        <v>46</v>
      </c>
      <c r="G18" s="45" t="s">
        <v>288</v>
      </c>
      <c r="H18" s="67">
        <v>0.9</v>
      </c>
      <c r="I18" s="230"/>
    </row>
    <row r="19" spans="1:9" s="15" customFormat="1" ht="12.75">
      <c r="A19" s="101"/>
      <c r="B19" s="102"/>
      <c r="C19" s="320"/>
      <c r="D19" s="230"/>
      <c r="E19" s="40"/>
      <c r="F19" s="61"/>
      <c r="G19" s="45"/>
      <c r="H19" s="67"/>
      <c r="I19" s="230"/>
    </row>
    <row r="20" spans="1:9" s="15" customFormat="1" ht="12.75">
      <c r="A20" s="101"/>
      <c r="B20" s="102"/>
      <c r="C20" s="229"/>
      <c r="D20" s="230"/>
      <c r="E20" s="40"/>
      <c r="F20" s="61"/>
      <c r="G20" s="45"/>
      <c r="H20" s="67"/>
      <c r="I20" s="230"/>
    </row>
    <row r="21" spans="1:9" s="15" customFormat="1" ht="12.75">
      <c r="A21" s="101"/>
      <c r="B21" s="102"/>
      <c r="C21" s="229"/>
      <c r="D21" s="230"/>
      <c r="E21" s="62"/>
      <c r="F21" s="61" t="s">
        <v>18</v>
      </c>
      <c r="G21" s="45"/>
      <c r="H21" s="193">
        <f>27020/523816</f>
        <v>0.051582998610199</v>
      </c>
      <c r="I21" s="230"/>
    </row>
    <row r="22" spans="1:9" s="4" customFormat="1" ht="12.75">
      <c r="A22" s="105">
        <f>SUM(A11:A21)</f>
        <v>6</v>
      </c>
      <c r="B22" s="106"/>
      <c r="C22" s="105">
        <f>SUM(C11:C21)</f>
        <v>5.9</v>
      </c>
      <c r="D22" s="107"/>
      <c r="E22" s="108">
        <f>SUM(E11:E21)</f>
        <v>6</v>
      </c>
      <c r="F22" s="109"/>
      <c r="G22" s="110"/>
      <c r="H22" s="321">
        <f>SUM(H11:H21)</f>
        <v>6.451582998610199</v>
      </c>
      <c r="I22" s="107"/>
    </row>
    <row r="23" spans="5:8" s="4" customFormat="1" ht="12.75">
      <c r="E23" s="322"/>
      <c r="F23" s="323"/>
      <c r="G23" s="324"/>
      <c r="H23" s="325"/>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J30"/>
  <sheetViews>
    <sheetView zoomScalePageLayoutView="0" workbookViewId="0" topLeftCell="A1">
      <selection activeCell="H30" sqref="H30"/>
    </sheetView>
  </sheetViews>
  <sheetFormatPr defaultColWidth="9.33203125" defaultRowHeight="12.75"/>
  <cols>
    <col min="1" max="1" width="9" style="128" customWidth="1"/>
    <col min="2" max="2" width="27.33203125" style="4" customWidth="1"/>
    <col min="3" max="3" width="9" style="0" customWidth="1"/>
    <col min="4" max="4" width="1.66796875" style="129" customWidth="1"/>
    <col min="5" max="5" width="5.83203125" style="125" customWidth="1"/>
    <col min="6" max="6" width="17.33203125" style="126" customWidth="1"/>
    <col min="7" max="7" width="27.66015625" style="21" customWidth="1"/>
    <col min="8" max="8" width="9" style="130" customWidth="1"/>
    <col min="9" max="9" width="1.66796875" style="129" customWidth="1"/>
  </cols>
  <sheetData>
    <row r="1" spans="1:9" ht="12.75">
      <c r="A1" s="131" t="s">
        <v>0</v>
      </c>
      <c r="B1" s="209"/>
      <c r="C1" s="76"/>
      <c r="D1" s="210"/>
      <c r="E1" s="116"/>
      <c r="F1" s="117"/>
      <c r="G1" s="20"/>
      <c r="H1" s="211"/>
      <c r="I1" s="210"/>
    </row>
    <row r="2" spans="1:9" ht="12.75">
      <c r="A2" s="315"/>
      <c r="B2" s="209"/>
      <c r="C2" s="76"/>
      <c r="D2" s="210"/>
      <c r="E2" s="116"/>
      <c r="F2" s="117"/>
      <c r="G2" s="20"/>
      <c r="H2" s="211"/>
      <c r="I2" s="210"/>
    </row>
    <row r="3" spans="1:10" ht="12.75">
      <c r="A3" s="131" t="s">
        <v>1</v>
      </c>
      <c r="B3" s="209"/>
      <c r="C3" s="75"/>
      <c r="D3" s="326"/>
      <c r="E3" s="121"/>
      <c r="F3" s="122"/>
      <c r="G3" s="82"/>
      <c r="H3" s="327"/>
      <c r="I3" s="326"/>
      <c r="J3" s="75"/>
    </row>
    <row r="4" spans="1:9" s="5" customFormat="1" ht="12.75">
      <c r="A4" s="114" t="s">
        <v>73</v>
      </c>
      <c r="D4" s="124"/>
      <c r="E4" s="125"/>
      <c r="F4" s="126"/>
      <c r="G4" s="21"/>
      <c r="H4" s="127"/>
      <c r="I4" s="124"/>
    </row>
    <row r="6" ht="12.75">
      <c r="A6" s="131" t="s">
        <v>50</v>
      </c>
    </row>
    <row r="7" spans="1:10" s="75" customFormat="1" ht="12.75">
      <c r="A7" s="131"/>
      <c r="B7" s="4"/>
      <c r="C7"/>
      <c r="D7" s="129"/>
      <c r="E7" s="125"/>
      <c r="F7" s="126"/>
      <c r="G7" s="21"/>
      <c r="H7" s="130"/>
      <c r="I7" s="129"/>
      <c r="J7"/>
    </row>
    <row r="8" ht="12.75">
      <c r="A8" s="131" t="s">
        <v>289</v>
      </c>
    </row>
    <row r="9" spans="1:9" s="136" customFormat="1" ht="12.75">
      <c r="A9" s="212"/>
      <c r="B9" s="63" t="s">
        <v>52</v>
      </c>
      <c r="C9" s="213"/>
      <c r="D9" s="214"/>
      <c r="E9" s="212"/>
      <c r="F9" s="63" t="s">
        <v>53</v>
      </c>
      <c r="G9" s="134"/>
      <c r="H9" s="215"/>
      <c r="I9" s="214"/>
    </row>
    <row r="10" spans="1:9" ht="12.75">
      <c r="A10" s="137"/>
      <c r="B10" s="167"/>
      <c r="C10" s="89" t="s">
        <v>4</v>
      </c>
      <c r="D10" s="139"/>
      <c r="E10" s="80"/>
      <c r="F10" s="110"/>
      <c r="G10" s="82"/>
      <c r="H10" s="140"/>
      <c r="I10" s="139"/>
    </row>
    <row r="11" spans="1:9" ht="12.75">
      <c r="A11" s="168">
        <v>1</v>
      </c>
      <c r="B11" s="92" t="s">
        <v>290</v>
      </c>
      <c r="C11" s="169">
        <f>1.3*A11</f>
        <v>1.3</v>
      </c>
      <c r="D11" s="170"/>
      <c r="E11" s="171">
        <v>1</v>
      </c>
      <c r="F11" s="73" t="s">
        <v>6</v>
      </c>
      <c r="G11" s="45" t="s">
        <v>291</v>
      </c>
      <c r="H11" s="295">
        <v>1.3</v>
      </c>
      <c r="I11" s="170"/>
    </row>
    <row r="12" spans="1:9" ht="12.75">
      <c r="A12" s="172"/>
      <c r="B12" s="97"/>
      <c r="C12" s="173"/>
      <c r="D12" s="170"/>
      <c r="E12" s="171"/>
      <c r="F12" s="73"/>
      <c r="G12" s="181"/>
      <c r="H12" s="295"/>
      <c r="I12" s="170"/>
    </row>
    <row r="13" spans="1:9" ht="12.75">
      <c r="A13" s="168">
        <v>2</v>
      </c>
      <c r="B13" s="92" t="s">
        <v>11</v>
      </c>
      <c r="C13" s="176">
        <f>1*A13</f>
        <v>2</v>
      </c>
      <c r="D13" s="177"/>
      <c r="E13" s="171">
        <v>3</v>
      </c>
      <c r="F13" s="148" t="s">
        <v>11</v>
      </c>
      <c r="G13" s="45" t="s">
        <v>292</v>
      </c>
      <c r="H13" s="297">
        <v>1</v>
      </c>
      <c r="I13" s="177"/>
    </row>
    <row r="14" spans="1:9" ht="12.75">
      <c r="A14" s="168"/>
      <c r="B14" s="92"/>
      <c r="C14" s="169"/>
      <c r="D14" s="170"/>
      <c r="E14" s="171"/>
      <c r="F14" s="73"/>
      <c r="G14" s="45" t="s">
        <v>293</v>
      </c>
      <c r="H14" s="297">
        <v>1</v>
      </c>
      <c r="I14" s="170"/>
    </row>
    <row r="15" spans="1:9" ht="12.75">
      <c r="A15" s="168"/>
      <c r="B15" s="92"/>
      <c r="C15" s="176"/>
      <c r="D15" s="177"/>
      <c r="E15" s="171"/>
      <c r="F15" s="148"/>
      <c r="G15" s="219" t="s">
        <v>294</v>
      </c>
      <c r="H15" s="297">
        <v>1</v>
      </c>
      <c r="I15" s="177"/>
    </row>
    <row r="16" spans="1:9" ht="12.75">
      <c r="A16" s="168"/>
      <c r="B16" s="92"/>
      <c r="C16" s="169"/>
      <c r="D16" s="170"/>
      <c r="E16" s="171"/>
      <c r="F16" s="73"/>
      <c r="G16" s="181"/>
      <c r="H16" s="295"/>
      <c r="I16" s="170"/>
    </row>
    <row r="17" spans="1:9" ht="12.75">
      <c r="A17" s="168"/>
      <c r="B17" s="92"/>
      <c r="C17" s="176"/>
      <c r="D17" s="177"/>
      <c r="E17" s="171"/>
      <c r="F17" s="148"/>
      <c r="G17" s="219"/>
      <c r="H17" s="295"/>
      <c r="I17" s="177"/>
    </row>
    <row r="18" spans="1:9" ht="12.75">
      <c r="A18" s="168">
        <v>2</v>
      </c>
      <c r="B18" s="92" t="s">
        <v>46</v>
      </c>
      <c r="C18" s="169">
        <f>0.9*A18</f>
        <v>1.8</v>
      </c>
      <c r="D18" s="170"/>
      <c r="E18" s="171">
        <v>1</v>
      </c>
      <c r="F18" s="73" t="s">
        <v>295</v>
      </c>
      <c r="G18" s="45" t="s">
        <v>296</v>
      </c>
      <c r="H18" s="295">
        <v>0.9</v>
      </c>
      <c r="I18" s="170"/>
    </row>
    <row r="19" spans="1:9" ht="12.75">
      <c r="A19" s="168"/>
      <c r="B19" s="92"/>
      <c r="C19" s="169"/>
      <c r="D19" s="170"/>
      <c r="E19" s="171"/>
      <c r="F19" s="73"/>
      <c r="G19" s="181"/>
      <c r="H19" s="295"/>
      <c r="I19" s="170"/>
    </row>
    <row r="20" spans="1:9" ht="12.75">
      <c r="A20" s="168"/>
      <c r="B20" s="92"/>
      <c r="C20" s="169"/>
      <c r="D20" s="170"/>
      <c r="E20" s="171"/>
      <c r="F20" s="73"/>
      <c r="G20" s="181"/>
      <c r="H20" s="295"/>
      <c r="I20" s="170"/>
    </row>
    <row r="21" spans="1:9" ht="12.75">
      <c r="A21" s="168"/>
      <c r="B21" s="92"/>
      <c r="C21" s="169"/>
      <c r="D21" s="170"/>
      <c r="E21" s="171"/>
      <c r="F21" s="73"/>
      <c r="G21" s="181"/>
      <c r="H21" s="295"/>
      <c r="I21" s="170"/>
    </row>
    <row r="22" spans="1:9" ht="12.75">
      <c r="A22" s="168"/>
      <c r="B22" s="146"/>
      <c r="C22" s="169"/>
      <c r="D22" s="170"/>
      <c r="E22" s="171"/>
      <c r="F22" s="73"/>
      <c r="G22" s="45"/>
      <c r="H22" s="295"/>
      <c r="I22" s="170"/>
    </row>
    <row r="23" spans="1:9" ht="25.5">
      <c r="A23" s="168"/>
      <c r="B23" s="92" t="s">
        <v>297</v>
      </c>
      <c r="C23" s="169"/>
      <c r="D23" s="170"/>
      <c r="E23" s="314"/>
      <c r="F23" s="293" t="s">
        <v>298</v>
      </c>
      <c r="G23" s="222" t="s">
        <v>299</v>
      </c>
      <c r="H23" s="295"/>
      <c r="I23" s="170"/>
    </row>
    <row r="24" spans="1:9" ht="12.75">
      <c r="A24" s="168"/>
      <c r="B24" s="92"/>
      <c r="C24" s="169"/>
      <c r="D24" s="170"/>
      <c r="E24" s="314"/>
      <c r="F24" s="293"/>
      <c r="G24" s="222"/>
      <c r="H24" s="295"/>
      <c r="I24" s="170"/>
    </row>
    <row r="25" spans="1:9" ht="12.75">
      <c r="A25" s="168"/>
      <c r="B25" s="92"/>
      <c r="C25" s="169"/>
      <c r="D25" s="170"/>
      <c r="E25" s="314"/>
      <c r="F25" s="293"/>
      <c r="G25" s="217"/>
      <c r="H25" s="295"/>
      <c r="I25" s="170"/>
    </row>
    <row r="26" spans="1:10" ht="12.75">
      <c r="A26" s="168"/>
      <c r="B26" s="92"/>
      <c r="C26" s="169"/>
      <c r="D26" s="170"/>
      <c r="E26" s="314"/>
      <c r="F26" s="293"/>
      <c r="G26" s="217"/>
      <c r="H26" s="295"/>
      <c r="I26" s="170"/>
      <c r="J26" s="75"/>
    </row>
    <row r="27" spans="1:9" ht="25.5">
      <c r="A27" s="168"/>
      <c r="B27" s="92"/>
      <c r="C27" s="169"/>
      <c r="D27" s="170"/>
      <c r="E27" s="314"/>
      <c r="F27" s="146" t="s">
        <v>18</v>
      </c>
      <c r="G27" s="328"/>
      <c r="H27" s="299">
        <f>35191.8/523816</f>
        <v>0.06718351482199857</v>
      </c>
      <c r="I27" s="170"/>
    </row>
    <row r="28" spans="1:9" ht="12.75">
      <c r="A28" s="168"/>
      <c r="B28" s="92"/>
      <c r="C28" s="169"/>
      <c r="D28" s="170"/>
      <c r="E28" s="314"/>
      <c r="F28" s="293"/>
      <c r="G28" s="217"/>
      <c r="H28" s="295"/>
      <c r="I28" s="170"/>
    </row>
    <row r="29" spans="1:9" ht="12.75">
      <c r="A29" s="168"/>
      <c r="B29" s="92"/>
      <c r="C29" s="169"/>
      <c r="D29" s="170"/>
      <c r="E29" s="314"/>
      <c r="F29" s="293"/>
      <c r="G29" s="217"/>
      <c r="H29" s="295"/>
      <c r="I29" s="170"/>
    </row>
    <row r="30" spans="1:9" ht="12.75">
      <c r="A30" s="153">
        <f>SUM(A11:A29)</f>
        <v>5</v>
      </c>
      <c r="B30" s="106"/>
      <c r="C30" s="153">
        <f>SUM(C11:C29)</f>
        <v>5.1</v>
      </c>
      <c r="D30" s="183"/>
      <c r="E30" s="157">
        <f>SUM(E11:E29)</f>
        <v>5</v>
      </c>
      <c r="F30" s="154"/>
      <c r="G30" s="158"/>
      <c r="H30" s="159">
        <f>SUM(H11:H29)</f>
        <v>5.2671835148219985</v>
      </c>
      <c r="I30" s="18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3"/>
  <sheetViews>
    <sheetView view="pageBreakPreview" zoomScaleSheetLayoutView="100" zoomScalePageLayoutView="0" workbookViewId="0" topLeftCell="A1">
      <selection activeCell="H22" sqref="H22"/>
    </sheetView>
  </sheetViews>
  <sheetFormatPr defaultColWidth="9.33203125" defaultRowHeight="12.75"/>
  <cols>
    <col min="1" max="1" width="7.66015625" style="0" customWidth="1"/>
    <col min="2" max="2" width="28.66015625" style="0" customWidth="1"/>
    <col min="3" max="3" width="9.33203125" style="0" customWidth="1"/>
    <col min="4" max="4" width="1.66796875" style="0" customWidth="1"/>
    <col min="5" max="5" width="6.33203125" style="85" bestFit="1" customWidth="1"/>
    <col min="6" max="6" width="20.5" style="28" bestFit="1" customWidth="1"/>
    <col min="7" max="7" width="14.5" style="21" customWidth="1"/>
    <col min="8" max="8" width="8.83203125" style="0" customWidth="1"/>
    <col min="9" max="9" width="2.16015625" style="0" customWidth="1"/>
  </cols>
  <sheetData>
    <row r="1" spans="1:9" ht="12.75">
      <c r="A1" s="75" t="s">
        <v>0</v>
      </c>
      <c r="B1" s="76"/>
      <c r="C1" s="76"/>
      <c r="D1" s="76"/>
      <c r="E1" s="77"/>
      <c r="F1" s="27"/>
      <c r="G1" s="20"/>
      <c r="H1" s="76"/>
      <c r="I1" s="76"/>
    </row>
    <row r="2" spans="1:9" ht="12.75">
      <c r="A2" s="78"/>
      <c r="B2" s="78"/>
      <c r="C2" s="78"/>
      <c r="D2" s="78"/>
      <c r="E2" s="77"/>
      <c r="F2" s="27"/>
      <c r="G2" s="20"/>
      <c r="H2" s="78"/>
      <c r="I2" s="78"/>
    </row>
    <row r="3" spans="1:9" ht="12.75">
      <c r="A3" s="79" t="s">
        <v>1</v>
      </c>
      <c r="B3" s="78"/>
      <c r="C3" s="79"/>
      <c r="D3" s="79"/>
      <c r="E3" s="80"/>
      <c r="F3" s="81"/>
      <c r="G3" s="82"/>
      <c r="H3" s="79"/>
      <c r="I3" s="79"/>
    </row>
    <row r="4" spans="1:9" s="5" customFormat="1" ht="12.75">
      <c r="A4" s="83" t="s">
        <v>29</v>
      </c>
      <c r="B4" s="84"/>
      <c r="C4" s="84"/>
      <c r="D4" s="84"/>
      <c r="E4" s="85"/>
      <c r="F4" s="28"/>
      <c r="G4" s="21"/>
      <c r="H4" s="84"/>
      <c r="I4" s="84"/>
    </row>
    <row r="5" spans="1:9" ht="12.75">
      <c r="A5" s="86"/>
      <c r="B5" s="86"/>
      <c r="C5" s="86"/>
      <c r="D5" s="86"/>
      <c r="H5" s="86"/>
      <c r="I5" s="86"/>
    </row>
    <row r="6" spans="1:9" ht="12.75">
      <c r="A6" s="79" t="s">
        <v>35</v>
      </c>
      <c r="B6" s="86"/>
      <c r="C6" s="86"/>
      <c r="D6" s="86"/>
      <c r="H6" s="86"/>
      <c r="I6" s="86"/>
    </row>
    <row r="7" spans="1:9" ht="12.75">
      <c r="A7" s="86"/>
      <c r="B7" s="86"/>
      <c r="C7" s="86"/>
      <c r="D7" s="86"/>
      <c r="H7" s="86"/>
      <c r="I7" s="86"/>
    </row>
    <row r="8" spans="1:9" ht="12.75">
      <c r="A8" s="79" t="s">
        <v>36</v>
      </c>
      <c r="B8" s="86"/>
      <c r="C8" s="86"/>
      <c r="D8" s="86"/>
      <c r="H8" s="86"/>
      <c r="I8" s="86"/>
    </row>
    <row r="9" spans="2:8" s="87" customFormat="1" ht="25.5">
      <c r="B9" s="63" t="s">
        <v>37</v>
      </c>
      <c r="E9" s="64"/>
      <c r="F9" s="88">
        <v>42156</v>
      </c>
      <c r="G9" s="63"/>
      <c r="H9" s="63"/>
    </row>
    <row r="10" spans="1:9" ht="12.75">
      <c r="A10" s="89"/>
      <c r="B10" s="86"/>
      <c r="C10" s="89" t="s">
        <v>4</v>
      </c>
      <c r="D10" s="89"/>
      <c r="E10" s="90"/>
      <c r="F10" s="29"/>
      <c r="G10" s="22"/>
      <c r="H10" s="47"/>
      <c r="I10" s="89"/>
    </row>
    <row r="11" spans="1:9" s="4" customFormat="1" ht="12.75">
      <c r="A11" s="91">
        <v>1</v>
      </c>
      <c r="B11" s="92" t="s">
        <v>6</v>
      </c>
      <c r="C11" s="91">
        <f>+A11*1.3</f>
        <v>1.3</v>
      </c>
      <c r="D11" s="93"/>
      <c r="E11" s="40">
        <v>1</v>
      </c>
      <c r="F11" s="16" t="s">
        <v>5</v>
      </c>
      <c r="G11" s="94" t="s">
        <v>38</v>
      </c>
      <c r="H11" s="95">
        <v>1.3</v>
      </c>
      <c r="I11" s="93"/>
    </row>
    <row r="12" spans="1:9" s="4" customFormat="1" ht="12.75">
      <c r="A12" s="96"/>
      <c r="B12" s="97"/>
      <c r="C12" s="96"/>
      <c r="D12" s="93"/>
      <c r="E12" s="40"/>
      <c r="F12" s="16"/>
      <c r="G12" s="94"/>
      <c r="H12" s="95"/>
      <c r="I12" s="93"/>
    </row>
    <row r="13" spans="1:9" s="4" customFormat="1" ht="25.5">
      <c r="A13" s="91"/>
      <c r="B13" s="92"/>
      <c r="C13" s="91"/>
      <c r="D13" s="93"/>
      <c r="E13" s="40">
        <v>1</v>
      </c>
      <c r="F13" s="16" t="s">
        <v>39</v>
      </c>
      <c r="G13" s="94" t="s">
        <v>40</v>
      </c>
      <c r="H13" s="95">
        <v>1.1</v>
      </c>
      <c r="I13" s="93"/>
    </row>
    <row r="14" spans="1:9" s="4" customFormat="1" ht="12.75">
      <c r="A14" s="91">
        <v>1</v>
      </c>
      <c r="B14" s="92" t="s">
        <v>19</v>
      </c>
      <c r="C14" s="91">
        <f>+A14*1.1</f>
        <v>1.1</v>
      </c>
      <c r="D14" s="93"/>
      <c r="E14" s="40"/>
      <c r="F14" s="16"/>
      <c r="G14" s="94"/>
      <c r="H14" s="95"/>
      <c r="I14" s="93"/>
    </row>
    <row r="15" spans="1:9" s="4" customFormat="1" ht="12.75">
      <c r="A15" s="91"/>
      <c r="B15" s="92"/>
      <c r="C15" s="91"/>
      <c r="D15" s="93"/>
      <c r="E15" s="40">
        <v>2</v>
      </c>
      <c r="F15" s="16" t="s">
        <v>11</v>
      </c>
      <c r="G15" s="94" t="s">
        <v>41</v>
      </c>
      <c r="H15" s="98">
        <v>1</v>
      </c>
      <c r="I15" s="93"/>
    </row>
    <row r="16" spans="1:9" s="4" customFormat="1" ht="12.75">
      <c r="A16" s="91">
        <v>1</v>
      </c>
      <c r="B16" s="92" t="s">
        <v>42</v>
      </c>
      <c r="C16" s="99">
        <f>+A16*1</f>
        <v>1</v>
      </c>
      <c r="D16" s="100"/>
      <c r="E16" s="40"/>
      <c r="F16" s="16"/>
      <c r="G16" s="94" t="s">
        <v>43</v>
      </c>
      <c r="H16" s="98">
        <v>1</v>
      </c>
      <c r="I16" s="100"/>
    </row>
    <row r="17" spans="1:9" s="4" customFormat="1" ht="12.75">
      <c r="A17" s="91"/>
      <c r="B17" s="92"/>
      <c r="C17" s="99"/>
      <c r="D17" s="100"/>
      <c r="E17" s="40"/>
      <c r="F17" s="16"/>
      <c r="G17" s="94"/>
      <c r="H17" s="98"/>
      <c r="I17" s="100"/>
    </row>
    <row r="18" spans="1:9" s="4" customFormat="1" ht="12.75">
      <c r="A18" s="91">
        <v>2</v>
      </c>
      <c r="B18" s="92" t="s">
        <v>14</v>
      </c>
      <c r="C18" s="91">
        <f>+A18*0.9</f>
        <v>1.8</v>
      </c>
      <c r="D18" s="93"/>
      <c r="E18" s="40"/>
      <c r="F18" s="16" t="s">
        <v>44</v>
      </c>
      <c r="G18" s="94" t="s">
        <v>45</v>
      </c>
      <c r="H18" s="98"/>
      <c r="I18" s="93"/>
    </row>
    <row r="19" spans="1:9" s="4" customFormat="1" ht="25.5">
      <c r="A19" s="91"/>
      <c r="B19" s="92"/>
      <c r="C19" s="91"/>
      <c r="D19" s="93"/>
      <c r="E19" s="40">
        <v>1</v>
      </c>
      <c r="F19" s="16" t="s">
        <v>46</v>
      </c>
      <c r="G19" s="94" t="s">
        <v>47</v>
      </c>
      <c r="H19" s="98">
        <v>0.9</v>
      </c>
      <c r="I19" s="93"/>
    </row>
    <row r="20" spans="1:9" s="15" customFormat="1" ht="38.25">
      <c r="A20" s="101"/>
      <c r="B20" s="102" t="s">
        <v>48</v>
      </c>
      <c r="C20" s="101"/>
      <c r="D20" s="103"/>
      <c r="E20" s="62"/>
      <c r="F20" s="61"/>
      <c r="G20" s="45"/>
      <c r="H20" s="95"/>
      <c r="I20" s="103"/>
    </row>
    <row r="21" spans="1:9" s="4" customFormat="1" ht="12.75">
      <c r="A21" s="91"/>
      <c r="B21" s="61" t="s">
        <v>49</v>
      </c>
      <c r="C21" s="91">
        <v>0</v>
      </c>
      <c r="D21" s="93"/>
      <c r="E21" s="40"/>
      <c r="F21" s="61" t="s">
        <v>49</v>
      </c>
      <c r="G21" s="45"/>
      <c r="H21" s="104">
        <f>69734/523816</f>
        <v>0.13312689952196954</v>
      </c>
      <c r="I21" s="93"/>
    </row>
    <row r="22" spans="1:9" s="4" customFormat="1" ht="12.75">
      <c r="A22" s="105">
        <f>SUM(A11:A21)</f>
        <v>5</v>
      </c>
      <c r="B22" s="106"/>
      <c r="C22" s="105">
        <f>SUM(C11:C21)</f>
        <v>5.2</v>
      </c>
      <c r="D22" s="107"/>
      <c r="E22" s="108">
        <f>SUM(E11:E21)</f>
        <v>5</v>
      </c>
      <c r="F22" s="109"/>
      <c r="G22" s="110"/>
      <c r="H22" s="111">
        <f>SUM(H11:H21)</f>
        <v>5.43312689952197</v>
      </c>
      <c r="I22" s="107"/>
    </row>
    <row r="23" spans="5:8" s="4" customFormat="1" ht="12.75">
      <c r="E23" s="112"/>
      <c r="F23" s="17"/>
      <c r="G23" s="18"/>
      <c r="H23" s="113"/>
    </row>
  </sheetData>
  <sheetProtection/>
  <printOptions/>
  <pageMargins left="0.7" right="0.7" top="0.75" bottom="0.75" header="0.3" footer="0.3"/>
  <pageSetup horizontalDpi="600" verticalDpi="600" orientation="portrait" paperSize="9" r:id="rId3"/>
  <legacyDrawing r:id="rId2"/>
</worksheet>
</file>

<file path=xl/worksheets/sheet20.xml><?xml version="1.0" encoding="utf-8"?>
<worksheet xmlns="http://schemas.openxmlformats.org/spreadsheetml/2006/main" xmlns:r="http://schemas.openxmlformats.org/officeDocument/2006/relationships">
  <dimension ref="A1:J23"/>
  <sheetViews>
    <sheetView zoomScalePageLayoutView="0" workbookViewId="0" topLeftCell="A1">
      <selection activeCell="H21" sqref="H21"/>
    </sheetView>
  </sheetViews>
  <sheetFormatPr defaultColWidth="9.33203125" defaultRowHeight="12.75"/>
  <cols>
    <col min="1" max="1" width="9" style="128" customWidth="1"/>
    <col min="2" max="2" width="27.33203125" style="4" customWidth="1"/>
    <col min="3" max="3" width="9" style="0" customWidth="1"/>
    <col min="4" max="4" width="1.66796875" style="129" customWidth="1"/>
    <col min="5" max="5" width="5.83203125" style="125" customWidth="1"/>
    <col min="6" max="6" width="17.33203125" style="126" customWidth="1"/>
    <col min="7" max="7" width="27.66015625" style="21" customWidth="1"/>
    <col min="8" max="8" width="9" style="130" customWidth="1"/>
    <col min="9" max="9" width="1.66796875" style="129" customWidth="1"/>
  </cols>
  <sheetData>
    <row r="1" spans="1:9" ht="12.75">
      <c r="A1" s="131" t="s">
        <v>0</v>
      </c>
      <c r="B1" s="209"/>
      <c r="C1" s="76"/>
      <c r="D1" s="210"/>
      <c r="E1" s="116"/>
      <c r="F1" s="117"/>
      <c r="G1" s="20"/>
      <c r="H1" s="211"/>
      <c r="I1" s="210"/>
    </row>
    <row r="2" spans="1:9" ht="12.75">
      <c r="A2" s="315"/>
      <c r="B2" s="209"/>
      <c r="C2" s="76"/>
      <c r="D2" s="210"/>
      <c r="E2" s="116"/>
      <c r="F2" s="117"/>
      <c r="G2" s="20"/>
      <c r="H2" s="211"/>
      <c r="I2" s="210"/>
    </row>
    <row r="3" spans="1:9" ht="12.75">
      <c r="A3" s="131" t="s">
        <v>1</v>
      </c>
      <c r="B3" s="209"/>
      <c r="C3" s="75"/>
      <c r="D3" s="326"/>
      <c r="E3" s="121"/>
      <c r="F3" s="122"/>
      <c r="G3" s="82"/>
      <c r="H3" s="327"/>
      <c r="I3" s="326"/>
    </row>
    <row r="4" ht="12.75">
      <c r="A4" s="131" t="s">
        <v>73</v>
      </c>
    </row>
    <row r="6" ht="12.75">
      <c r="A6" s="131" t="s">
        <v>50</v>
      </c>
    </row>
    <row r="7" spans="1:10" s="75" customFormat="1" ht="12.75">
      <c r="A7" s="131"/>
      <c r="B7" s="4"/>
      <c r="C7"/>
      <c r="D7" s="129"/>
      <c r="E7" s="125"/>
      <c r="F7" s="126"/>
      <c r="G7" s="21"/>
      <c r="H7" s="130"/>
      <c r="I7" s="129"/>
      <c r="J7"/>
    </row>
    <row r="8" ht="12.75">
      <c r="A8" s="131" t="s">
        <v>300</v>
      </c>
    </row>
    <row r="9" spans="1:9" s="136" customFormat="1" ht="12.75">
      <c r="A9" s="212"/>
      <c r="B9" s="63" t="s">
        <v>52</v>
      </c>
      <c r="C9" s="213"/>
      <c r="D9" s="214"/>
      <c r="E9" s="212"/>
      <c r="F9" s="63" t="s">
        <v>53</v>
      </c>
      <c r="G9" s="134"/>
      <c r="H9" s="215"/>
      <c r="I9" s="214"/>
    </row>
    <row r="10" spans="1:9" ht="12.75">
      <c r="A10" s="137"/>
      <c r="B10" s="167"/>
      <c r="C10" s="89" t="s">
        <v>4</v>
      </c>
      <c r="D10" s="139"/>
      <c r="E10" s="80"/>
      <c r="F10" s="110"/>
      <c r="G10" s="82"/>
      <c r="H10" s="140"/>
      <c r="I10" s="139"/>
    </row>
    <row r="11" spans="1:9" ht="12.75">
      <c r="A11" s="168">
        <v>1</v>
      </c>
      <c r="B11" s="92" t="s">
        <v>290</v>
      </c>
      <c r="C11" s="169">
        <f>1.3*A11</f>
        <v>1.3</v>
      </c>
      <c r="D11" s="170"/>
      <c r="E11" s="171">
        <v>3</v>
      </c>
      <c r="F11" s="73" t="s">
        <v>5</v>
      </c>
      <c r="G11" s="45" t="s">
        <v>301</v>
      </c>
      <c r="H11" s="295">
        <v>1.3</v>
      </c>
      <c r="I11" s="170"/>
    </row>
    <row r="12" spans="1:9" ht="12.75">
      <c r="A12" s="168"/>
      <c r="B12" s="92"/>
      <c r="C12" s="169"/>
      <c r="D12" s="170"/>
      <c r="E12" s="171"/>
      <c r="F12" s="73"/>
      <c r="G12" s="45" t="s">
        <v>302</v>
      </c>
      <c r="H12" s="295">
        <v>1.3</v>
      </c>
      <c r="I12" s="170"/>
    </row>
    <row r="13" spans="1:9" ht="12.75">
      <c r="A13" s="168"/>
      <c r="B13" s="92"/>
      <c r="C13" s="169"/>
      <c r="D13" s="170"/>
      <c r="E13" s="171"/>
      <c r="F13" s="73"/>
      <c r="G13" s="45" t="s">
        <v>303</v>
      </c>
      <c r="H13" s="295">
        <v>1.3</v>
      </c>
      <c r="I13" s="170"/>
    </row>
    <row r="14" spans="1:9" ht="25.5">
      <c r="A14" s="168"/>
      <c r="B14" s="92"/>
      <c r="C14" s="169"/>
      <c r="D14" s="170"/>
      <c r="E14" s="171">
        <v>1</v>
      </c>
      <c r="F14" s="73" t="s">
        <v>19</v>
      </c>
      <c r="G14" s="45" t="s">
        <v>304</v>
      </c>
      <c r="H14" s="98">
        <v>1.1</v>
      </c>
      <c r="I14" s="170"/>
    </row>
    <row r="15" spans="1:9" ht="12.75">
      <c r="A15" s="168"/>
      <c r="B15" s="92"/>
      <c r="C15" s="169"/>
      <c r="D15" s="170"/>
      <c r="E15" s="171"/>
      <c r="F15" s="73"/>
      <c r="G15" s="181"/>
      <c r="H15" s="98"/>
      <c r="I15" s="170"/>
    </row>
    <row r="16" spans="1:9" s="4" customFormat="1" ht="25.5">
      <c r="A16" s="141">
        <v>2</v>
      </c>
      <c r="B16" s="92" t="s">
        <v>11</v>
      </c>
      <c r="C16" s="99">
        <f>1*A16</f>
        <v>2</v>
      </c>
      <c r="D16" s="144"/>
      <c r="E16" s="40">
        <v>1</v>
      </c>
      <c r="F16" s="148" t="s">
        <v>42</v>
      </c>
      <c r="G16" s="149" t="s">
        <v>305</v>
      </c>
      <c r="H16" s="98">
        <v>1</v>
      </c>
      <c r="I16" s="144"/>
    </row>
    <row r="17" spans="1:9" ht="12.75">
      <c r="A17" s="168">
        <v>2</v>
      </c>
      <c r="B17" s="92" t="s">
        <v>14</v>
      </c>
      <c r="C17" s="169">
        <f>0.9*A17</f>
        <v>1.8</v>
      </c>
      <c r="D17" s="170"/>
      <c r="E17" s="314"/>
      <c r="F17" s="293"/>
      <c r="G17" s="227"/>
      <c r="H17" s="98"/>
      <c r="I17" s="170"/>
    </row>
    <row r="18" spans="1:10" s="4" customFormat="1" ht="44.25" customHeight="1">
      <c r="A18" s="141"/>
      <c r="B18" s="146"/>
      <c r="C18" s="91"/>
      <c r="D18" s="142"/>
      <c r="E18" s="287"/>
      <c r="F18" s="293" t="s">
        <v>46</v>
      </c>
      <c r="G18" s="288" t="s">
        <v>306</v>
      </c>
      <c r="H18" s="98"/>
      <c r="I18" s="142"/>
      <c r="J18"/>
    </row>
    <row r="19" spans="1:9" ht="12.75">
      <c r="A19" s="168"/>
      <c r="B19" s="92"/>
      <c r="C19" s="169"/>
      <c r="D19" s="170"/>
      <c r="E19" s="314"/>
      <c r="F19" s="293"/>
      <c r="G19" s="222"/>
      <c r="H19" s="98"/>
      <c r="I19" s="170"/>
    </row>
    <row r="20" spans="1:10" s="331" customFormat="1" ht="25.5">
      <c r="A20" s="314"/>
      <c r="B20" s="92" t="s">
        <v>18</v>
      </c>
      <c r="C20" s="169">
        <v>0.1</v>
      </c>
      <c r="D20" s="329"/>
      <c r="E20" s="330"/>
      <c r="F20" s="45" t="s">
        <v>18</v>
      </c>
      <c r="G20" s="94"/>
      <c r="H20" s="104">
        <f>40000/523816</f>
        <v>0.07636269224307772</v>
      </c>
      <c r="I20" s="329"/>
      <c r="J20"/>
    </row>
    <row r="21" spans="1:9" ht="12.75">
      <c r="A21" s="153">
        <f>SUM(A11:A20)</f>
        <v>5</v>
      </c>
      <c r="B21" s="106"/>
      <c r="C21" s="153">
        <f>SUM(C11:C20)</f>
        <v>5.199999999999999</v>
      </c>
      <c r="D21" s="183"/>
      <c r="E21" s="157">
        <f>SUM(E11:E20)</f>
        <v>5</v>
      </c>
      <c r="F21" s="154"/>
      <c r="G21" s="158"/>
      <c r="H21" s="191">
        <f>SUM(H11:H20)</f>
        <v>6.076362692243078</v>
      </c>
      <c r="I21" s="183"/>
    </row>
    <row r="23" ht="12.75">
      <c r="A23" s="131"/>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I728"/>
  <sheetViews>
    <sheetView zoomScalePageLayoutView="0" workbookViewId="0" topLeftCell="A1">
      <selection activeCell="H26" sqref="H26"/>
    </sheetView>
  </sheetViews>
  <sheetFormatPr defaultColWidth="9.33203125" defaultRowHeight="12.75"/>
  <cols>
    <col min="1" max="1" width="6.66015625" style="4" customWidth="1"/>
    <col min="2" max="2" width="27.5" style="4" customWidth="1"/>
    <col min="3" max="3" width="9.66015625" style="4" customWidth="1"/>
    <col min="4" max="4" width="2.66015625" style="4" customWidth="1"/>
    <col min="5" max="5" width="5.66015625" style="41" customWidth="1"/>
    <col min="6" max="6" width="19.66015625" style="19" customWidth="1"/>
    <col min="7" max="7" width="25.33203125" style="26" customWidth="1"/>
    <col min="8" max="8" width="9" style="34" customWidth="1"/>
    <col min="9" max="9" width="2.66015625" style="4" customWidth="1"/>
    <col min="10" max="16384" width="9.33203125" style="4" customWidth="1"/>
  </cols>
  <sheetData>
    <row r="1" spans="1:9" s="5" customFormat="1" ht="12.75">
      <c r="A1" s="1" t="s">
        <v>0</v>
      </c>
      <c r="B1" s="6"/>
      <c r="C1" s="6"/>
      <c r="D1" s="6"/>
      <c r="E1" s="3"/>
      <c r="F1" s="20"/>
      <c r="G1" s="27"/>
      <c r="H1" s="35"/>
      <c r="I1" s="6"/>
    </row>
    <row r="2" spans="1:9" s="5" customFormat="1" ht="12.75">
      <c r="A2" s="6"/>
      <c r="B2" s="6"/>
      <c r="C2" s="6"/>
      <c r="D2" s="6"/>
      <c r="E2" s="3"/>
      <c r="F2" s="20"/>
      <c r="G2" s="27"/>
      <c r="H2" s="35"/>
      <c r="I2" s="6"/>
    </row>
    <row r="3" spans="1:9" s="5" customFormat="1" ht="12.75">
      <c r="A3" s="1" t="s">
        <v>1</v>
      </c>
      <c r="B3" s="6"/>
      <c r="C3" s="1"/>
      <c r="D3" s="6"/>
      <c r="E3" s="3"/>
      <c r="F3" s="20"/>
      <c r="G3" s="27"/>
      <c r="H3" s="35"/>
      <c r="I3" s="6"/>
    </row>
    <row r="4" spans="1:8" s="5" customFormat="1" ht="12.75">
      <c r="A4" s="1" t="s">
        <v>73</v>
      </c>
      <c r="E4" s="2"/>
      <c r="F4" s="21"/>
      <c r="G4" s="28"/>
      <c r="H4" s="36"/>
    </row>
    <row r="5" spans="1:9" s="5" customFormat="1" ht="12.75">
      <c r="A5" s="6"/>
      <c r="B5" s="6"/>
      <c r="C5" s="6"/>
      <c r="D5" s="6"/>
      <c r="E5" s="3"/>
      <c r="F5" s="20"/>
      <c r="G5" s="27"/>
      <c r="H5" s="35"/>
      <c r="I5" s="6"/>
    </row>
    <row r="6" spans="1:9" s="5" customFormat="1" ht="12.75">
      <c r="A6" s="1" t="s">
        <v>2</v>
      </c>
      <c r="B6" s="6"/>
      <c r="C6" s="6"/>
      <c r="D6" s="6"/>
      <c r="E6" s="3"/>
      <c r="F6" s="20"/>
      <c r="G6" s="27"/>
      <c r="H6" s="35"/>
      <c r="I6" s="6"/>
    </row>
    <row r="7" spans="1:9" s="5" customFormat="1" ht="12.75">
      <c r="A7" s="6"/>
      <c r="B7" s="6"/>
      <c r="C7" s="6"/>
      <c r="D7" s="6"/>
      <c r="E7" s="3"/>
      <c r="F7" s="20"/>
      <c r="G7" s="27"/>
      <c r="H7" s="35"/>
      <c r="I7" s="6"/>
    </row>
    <row r="8" spans="1:9" s="5" customFormat="1" ht="12.75">
      <c r="A8" s="1" t="s">
        <v>307</v>
      </c>
      <c r="B8" s="6"/>
      <c r="C8" s="6"/>
      <c r="D8" s="6"/>
      <c r="E8" s="3"/>
      <c r="F8" s="20"/>
      <c r="G8" s="27"/>
      <c r="H8" s="35"/>
      <c r="I8" s="6"/>
    </row>
    <row r="9" spans="1:9" s="65" customFormat="1" ht="12.75">
      <c r="A9" s="63"/>
      <c r="B9" s="63" t="s">
        <v>52</v>
      </c>
      <c r="C9" s="63"/>
      <c r="D9" s="63"/>
      <c r="E9" s="64"/>
      <c r="F9" s="66" t="s">
        <v>53</v>
      </c>
      <c r="G9" s="63"/>
      <c r="H9" s="63"/>
      <c r="I9" s="63"/>
    </row>
    <row r="10" spans="1:9" ht="12.75">
      <c r="A10" s="46"/>
      <c r="B10" s="47"/>
      <c r="C10" s="46" t="s">
        <v>4</v>
      </c>
      <c r="D10" s="47"/>
      <c r="E10" s="60"/>
      <c r="F10" s="22"/>
      <c r="G10" s="29"/>
      <c r="H10" s="46" t="s">
        <v>4</v>
      </c>
      <c r="I10" s="47"/>
    </row>
    <row r="11" spans="1:9" s="15" customFormat="1" ht="19.5" customHeight="1">
      <c r="A11" s="48">
        <v>2</v>
      </c>
      <c r="B11" s="16" t="s">
        <v>5</v>
      </c>
      <c r="C11" s="48">
        <f>+A11*1.3</f>
        <v>2.6</v>
      </c>
      <c r="D11" s="17"/>
      <c r="E11" s="40"/>
      <c r="F11" s="73" t="s">
        <v>6</v>
      </c>
      <c r="G11" s="61" t="s">
        <v>308</v>
      </c>
      <c r="H11" s="67">
        <v>0</v>
      </c>
      <c r="I11" s="17"/>
    </row>
    <row r="12" spans="1:9" s="15" customFormat="1" ht="12.75">
      <c r="A12" s="48"/>
      <c r="B12" s="16"/>
      <c r="C12" s="48"/>
      <c r="D12" s="17"/>
      <c r="E12" s="40"/>
      <c r="F12" s="73"/>
      <c r="G12" s="61"/>
      <c r="H12" s="67"/>
      <c r="I12" s="17"/>
    </row>
    <row r="13" spans="1:9" s="15" customFormat="1" ht="12.75">
      <c r="A13" s="48"/>
      <c r="B13" s="16"/>
      <c r="C13" s="48"/>
      <c r="D13" s="17"/>
      <c r="E13" s="40">
        <v>1</v>
      </c>
      <c r="F13" s="73" t="s">
        <v>19</v>
      </c>
      <c r="G13" s="61" t="s">
        <v>309</v>
      </c>
      <c r="H13" s="67">
        <v>1.1</v>
      </c>
      <c r="I13" s="17"/>
    </row>
    <row r="14" spans="1:9" s="15" customFormat="1" ht="12.75">
      <c r="A14" s="48"/>
      <c r="B14" s="16"/>
      <c r="C14" s="48"/>
      <c r="D14" s="17"/>
      <c r="E14" s="40"/>
      <c r="F14" s="73"/>
      <c r="G14" s="61"/>
      <c r="H14" s="67"/>
      <c r="I14" s="17"/>
    </row>
    <row r="15" spans="1:9" s="15" customFormat="1" ht="12.75">
      <c r="A15" s="48">
        <v>4</v>
      </c>
      <c r="B15" s="16" t="s">
        <v>11</v>
      </c>
      <c r="C15" s="50">
        <f>+A15*1</f>
        <v>4</v>
      </c>
      <c r="D15" s="17"/>
      <c r="E15" s="40">
        <v>6</v>
      </c>
      <c r="F15" s="73" t="s">
        <v>42</v>
      </c>
      <c r="G15" s="61" t="s">
        <v>310</v>
      </c>
      <c r="H15" s="74">
        <v>1</v>
      </c>
      <c r="I15" s="17"/>
    </row>
    <row r="16" spans="1:9" s="15" customFormat="1" ht="12.75">
      <c r="A16" s="48">
        <v>3</v>
      </c>
      <c r="B16" s="16" t="s">
        <v>14</v>
      </c>
      <c r="C16" s="48">
        <f>+A16*0.9</f>
        <v>2.7</v>
      </c>
      <c r="D16" s="17"/>
      <c r="E16" s="40"/>
      <c r="F16" s="73"/>
      <c r="G16" s="61" t="s">
        <v>311</v>
      </c>
      <c r="H16" s="74">
        <v>1</v>
      </c>
      <c r="I16" s="17"/>
    </row>
    <row r="17" spans="1:9" s="15" customFormat="1" ht="12.75">
      <c r="A17" s="48"/>
      <c r="B17" s="16"/>
      <c r="C17" s="48"/>
      <c r="D17" s="17"/>
      <c r="E17" s="40"/>
      <c r="F17" s="73"/>
      <c r="G17" s="61" t="s">
        <v>312</v>
      </c>
      <c r="H17" s="74">
        <v>1</v>
      </c>
      <c r="I17" s="17"/>
    </row>
    <row r="18" spans="1:9" s="15" customFormat="1" ht="12.75">
      <c r="A18" s="48"/>
      <c r="B18" s="16"/>
      <c r="C18" s="48"/>
      <c r="D18" s="17"/>
      <c r="E18" s="40"/>
      <c r="F18" s="73"/>
      <c r="G18" s="61" t="s">
        <v>313</v>
      </c>
      <c r="H18" s="74">
        <v>1</v>
      </c>
      <c r="I18" s="17"/>
    </row>
    <row r="19" spans="1:9" s="15" customFormat="1" ht="12.75">
      <c r="A19" s="48"/>
      <c r="B19" s="16"/>
      <c r="C19" s="48"/>
      <c r="D19" s="17"/>
      <c r="E19" s="40"/>
      <c r="F19" s="73"/>
      <c r="G19" s="61" t="s">
        <v>95</v>
      </c>
      <c r="H19" s="74">
        <v>1</v>
      </c>
      <c r="I19" s="17"/>
    </row>
    <row r="20" spans="1:9" s="15" customFormat="1" ht="25.5">
      <c r="A20" s="48"/>
      <c r="B20" s="16"/>
      <c r="C20" s="48"/>
      <c r="D20" s="17"/>
      <c r="E20" s="40"/>
      <c r="F20" s="73"/>
      <c r="G20" s="61" t="s">
        <v>314</v>
      </c>
      <c r="H20" s="74">
        <v>1</v>
      </c>
      <c r="I20" s="17"/>
    </row>
    <row r="21" spans="1:9" s="15" customFormat="1" ht="12.75">
      <c r="A21" s="48"/>
      <c r="B21" s="16"/>
      <c r="C21" s="48"/>
      <c r="D21" s="17"/>
      <c r="E21" s="40"/>
      <c r="F21" s="73"/>
      <c r="G21" s="61"/>
      <c r="H21" s="74"/>
      <c r="I21" s="17"/>
    </row>
    <row r="22" spans="1:9" s="15" customFormat="1" ht="25.5">
      <c r="A22" s="48"/>
      <c r="B22" s="50"/>
      <c r="C22" s="48"/>
      <c r="D22" s="17"/>
      <c r="E22" s="40">
        <v>2</v>
      </c>
      <c r="F22" s="73" t="s">
        <v>14</v>
      </c>
      <c r="G22" s="61" t="s">
        <v>315</v>
      </c>
      <c r="H22" s="74">
        <v>0.9</v>
      </c>
      <c r="I22" s="17"/>
    </row>
    <row r="23" spans="1:9" s="15" customFormat="1" ht="12.75">
      <c r="A23" s="48"/>
      <c r="B23" s="50"/>
      <c r="C23" s="48"/>
      <c r="D23" s="17"/>
      <c r="E23" s="40"/>
      <c r="F23" s="73"/>
      <c r="G23" s="61" t="s">
        <v>316</v>
      </c>
      <c r="H23" s="74">
        <v>0.9</v>
      </c>
      <c r="I23" s="17"/>
    </row>
    <row r="24" spans="1:9" s="332" customFormat="1" ht="12.75">
      <c r="A24" s="48"/>
      <c r="B24" s="16" t="s">
        <v>22</v>
      </c>
      <c r="C24" s="48">
        <v>0.02</v>
      </c>
      <c r="D24" s="17"/>
      <c r="E24" s="40"/>
      <c r="F24" s="73"/>
      <c r="G24" s="61"/>
      <c r="H24" s="67"/>
      <c r="I24" s="17"/>
    </row>
    <row r="25" spans="1:9" s="15" customFormat="1" ht="12.75">
      <c r="A25" s="48"/>
      <c r="B25" s="102"/>
      <c r="C25" s="249"/>
      <c r="D25" s="29"/>
      <c r="E25" s="40"/>
      <c r="F25" s="45" t="s">
        <v>317</v>
      </c>
      <c r="G25" s="61"/>
      <c r="H25" s="193">
        <f>11850/523816</f>
        <v>0.022622447577011776</v>
      </c>
      <c r="I25" s="29"/>
    </row>
    <row r="26" spans="1:9" s="228" customFormat="1" ht="12.75">
      <c r="A26" s="105">
        <f>SUM(A11:A24)</f>
        <v>9</v>
      </c>
      <c r="B26" s="106"/>
      <c r="C26" s="105">
        <f>SUM(C11:C24)</f>
        <v>9.32</v>
      </c>
      <c r="D26" s="106"/>
      <c r="E26" s="333">
        <f>SUM(E11:E24)</f>
        <v>9</v>
      </c>
      <c r="F26" s="110"/>
      <c r="G26" s="109"/>
      <c r="H26" s="250">
        <f>SUM(H11:H25)</f>
        <v>8.922622447577012</v>
      </c>
      <c r="I26" s="106"/>
    </row>
    <row r="27" spans="1:9" ht="12.75">
      <c r="A27" s="57"/>
      <c r="B27" s="334"/>
      <c r="C27" s="57"/>
      <c r="D27" s="334"/>
      <c r="E27" s="335"/>
      <c r="F27" s="319"/>
      <c r="G27" s="30"/>
      <c r="H27" s="336"/>
      <c r="I27" s="334"/>
    </row>
    <row r="28" spans="1:9" ht="12.75">
      <c r="A28" s="251"/>
      <c r="B28" s="252"/>
      <c r="C28" s="251"/>
      <c r="D28" s="252"/>
      <c r="E28" s="337"/>
      <c r="F28" s="319"/>
      <c r="G28" s="30"/>
      <c r="H28" s="338"/>
      <c r="I28" s="252"/>
    </row>
    <row r="29" spans="1:9" s="10" customFormat="1" ht="12.75">
      <c r="A29" s="12"/>
      <c r="B29" s="7"/>
      <c r="C29" s="7"/>
      <c r="D29" s="7"/>
      <c r="E29" s="42"/>
      <c r="F29" s="23"/>
      <c r="G29" s="31"/>
      <c r="H29" s="37"/>
      <c r="I29" s="7"/>
    </row>
    <row r="30" spans="1:9" s="10" customFormat="1" ht="12.75">
      <c r="A30" s="7"/>
      <c r="B30" s="7"/>
      <c r="C30" s="7"/>
      <c r="D30" s="12"/>
      <c r="E30" s="256"/>
      <c r="F30" s="257"/>
      <c r="G30" s="258"/>
      <c r="H30" s="259"/>
      <c r="I30" s="12"/>
    </row>
    <row r="31" spans="1:9" s="10" customFormat="1" ht="12.75">
      <c r="A31" s="12"/>
      <c r="B31" s="7"/>
      <c r="C31" s="7"/>
      <c r="D31" s="7"/>
      <c r="E31" s="42"/>
      <c r="F31" s="23"/>
      <c r="G31" s="31"/>
      <c r="H31" s="37"/>
      <c r="I31" s="7"/>
    </row>
    <row r="32" spans="1:9" s="10" customFormat="1" ht="12.75">
      <c r="A32" s="12"/>
      <c r="B32" s="7"/>
      <c r="C32" s="7"/>
      <c r="D32" s="7"/>
      <c r="E32" s="42"/>
      <c r="F32" s="23"/>
      <c r="G32" s="31"/>
      <c r="H32" s="37"/>
      <c r="I32" s="7"/>
    </row>
    <row r="33" spans="1:9" s="10" customFormat="1" ht="12.75">
      <c r="A33" s="12"/>
      <c r="B33" s="7"/>
      <c r="C33" s="7"/>
      <c r="D33" s="7"/>
      <c r="E33" s="42"/>
      <c r="F33" s="23"/>
      <c r="G33" s="31"/>
      <c r="H33" s="37"/>
      <c r="I33" s="7"/>
    </row>
    <row r="34" spans="1:9" s="10" customFormat="1" ht="12.75">
      <c r="A34" s="12"/>
      <c r="B34" s="7"/>
      <c r="C34" s="7"/>
      <c r="D34" s="7"/>
      <c r="E34" s="42"/>
      <c r="F34" s="23"/>
      <c r="G34" s="31"/>
      <c r="H34" s="37"/>
      <c r="I34" s="7"/>
    </row>
    <row r="35" spans="1:9" s="10" customFormat="1" ht="12.75">
      <c r="A35" s="12"/>
      <c r="B35" s="7"/>
      <c r="C35" s="7"/>
      <c r="D35" s="7"/>
      <c r="E35" s="42"/>
      <c r="F35" s="23"/>
      <c r="G35" s="31"/>
      <c r="H35" s="37"/>
      <c r="I35" s="7"/>
    </row>
    <row r="36" spans="1:9" s="10" customFormat="1" ht="12.75">
      <c r="A36" s="7"/>
      <c r="B36" s="11"/>
      <c r="C36" s="7"/>
      <c r="D36" s="7"/>
      <c r="E36" s="42"/>
      <c r="F36" s="23"/>
      <c r="G36" s="31"/>
      <c r="H36" s="37"/>
      <c r="I36" s="7"/>
    </row>
    <row r="37" spans="1:9" s="10" customFormat="1" ht="12.75">
      <c r="A37" s="11"/>
      <c r="B37" s="7"/>
      <c r="C37" s="11"/>
      <c r="D37" s="7"/>
      <c r="E37" s="42"/>
      <c r="F37" s="23"/>
      <c r="G37" s="31"/>
      <c r="H37" s="37"/>
      <c r="I37" s="7"/>
    </row>
    <row r="38" spans="1:9" s="10" customFormat="1" ht="12.75">
      <c r="A38" s="8"/>
      <c r="B38" s="7"/>
      <c r="C38" s="8"/>
      <c r="D38" s="7"/>
      <c r="E38" s="42"/>
      <c r="F38" s="23"/>
      <c r="G38" s="31"/>
      <c r="H38" s="37"/>
      <c r="I38" s="7"/>
    </row>
    <row r="39" spans="1:9" s="10" customFormat="1" ht="12.75">
      <c r="A39" s="8"/>
      <c r="B39" s="7"/>
      <c r="C39" s="8"/>
      <c r="D39" s="7"/>
      <c r="E39" s="42"/>
      <c r="F39" s="23"/>
      <c r="G39" s="31"/>
      <c r="H39" s="37"/>
      <c r="I39" s="7"/>
    </row>
    <row r="40" spans="1:9" s="10" customFormat="1" ht="12.75">
      <c r="A40" s="8"/>
      <c r="B40" s="7"/>
      <c r="C40" s="8"/>
      <c r="D40" s="7"/>
      <c r="E40" s="42"/>
      <c r="F40" s="23"/>
      <c r="G40" s="31"/>
      <c r="H40" s="37"/>
      <c r="I40" s="7"/>
    </row>
    <row r="41" spans="1:9" s="10" customFormat="1" ht="12.75">
      <c r="A41" s="8"/>
      <c r="B41" s="7"/>
      <c r="C41" s="8"/>
      <c r="D41" s="7"/>
      <c r="E41" s="42"/>
      <c r="F41" s="23"/>
      <c r="G41" s="31"/>
      <c r="H41" s="37"/>
      <c r="I41" s="7"/>
    </row>
    <row r="42" spans="1:9" s="10" customFormat="1" ht="12.75">
      <c r="A42" s="8"/>
      <c r="B42" s="7"/>
      <c r="C42" s="8"/>
      <c r="D42" s="7"/>
      <c r="E42" s="42"/>
      <c r="F42" s="23"/>
      <c r="G42" s="31"/>
      <c r="H42" s="37"/>
      <c r="I42" s="7"/>
    </row>
    <row r="43" spans="1:9" s="10" customFormat="1" ht="12.75">
      <c r="A43" s="8"/>
      <c r="B43" s="7"/>
      <c r="C43" s="8"/>
      <c r="D43" s="7"/>
      <c r="E43" s="42"/>
      <c r="F43" s="23"/>
      <c r="G43" s="31"/>
      <c r="H43" s="37"/>
      <c r="I43" s="7"/>
    </row>
    <row r="44" spans="1:9" s="10" customFormat="1" ht="12.75">
      <c r="A44" s="8"/>
      <c r="B44" s="7"/>
      <c r="C44" s="8"/>
      <c r="D44" s="8"/>
      <c r="E44" s="42"/>
      <c r="F44" s="23"/>
      <c r="G44" s="31"/>
      <c r="H44" s="37"/>
      <c r="I44" s="8"/>
    </row>
    <row r="45" spans="1:9" s="10" customFormat="1" ht="12.75">
      <c r="A45" s="8"/>
      <c r="B45" s="7"/>
      <c r="C45" s="8"/>
      <c r="D45" s="7"/>
      <c r="E45" s="42"/>
      <c r="F45" s="23"/>
      <c r="G45" s="31"/>
      <c r="H45" s="37"/>
      <c r="I45" s="7"/>
    </row>
    <row r="46" spans="1:9" s="10" customFormat="1" ht="12.75">
      <c r="A46" s="8"/>
      <c r="B46" s="7"/>
      <c r="C46" s="8"/>
      <c r="D46" s="7"/>
      <c r="E46" s="42"/>
      <c r="F46" s="23"/>
      <c r="G46" s="31"/>
      <c r="H46" s="37"/>
      <c r="I46" s="7"/>
    </row>
    <row r="47" spans="1:9" s="10" customFormat="1" ht="12.75">
      <c r="A47" s="8"/>
      <c r="B47" s="7"/>
      <c r="C47" s="9"/>
      <c r="D47" s="7"/>
      <c r="E47" s="42"/>
      <c r="F47" s="23"/>
      <c r="G47" s="31"/>
      <c r="H47" s="37"/>
      <c r="I47" s="7"/>
    </row>
    <row r="48" spans="1:9" s="10" customFormat="1" ht="12.75">
      <c r="A48" s="8"/>
      <c r="B48" s="7"/>
      <c r="C48" s="8"/>
      <c r="D48" s="7"/>
      <c r="E48" s="42"/>
      <c r="F48" s="23"/>
      <c r="G48" s="31"/>
      <c r="H48" s="37"/>
      <c r="I48" s="7"/>
    </row>
    <row r="49" spans="1:9" s="10" customFormat="1" ht="12.75">
      <c r="A49" s="8"/>
      <c r="B49" s="7"/>
      <c r="C49" s="8"/>
      <c r="D49" s="7"/>
      <c r="E49" s="42"/>
      <c r="F49" s="23"/>
      <c r="G49" s="31"/>
      <c r="H49" s="37"/>
      <c r="I49" s="7"/>
    </row>
    <row r="50" spans="1:9" s="10" customFormat="1" ht="12.75">
      <c r="A50" s="8"/>
      <c r="B50" s="7"/>
      <c r="C50" s="9"/>
      <c r="D50" s="7"/>
      <c r="E50" s="42"/>
      <c r="F50" s="23"/>
      <c r="G50" s="31"/>
      <c r="H50" s="37"/>
      <c r="I50" s="7"/>
    </row>
    <row r="51" spans="1:9" s="10" customFormat="1" ht="12.75">
      <c r="A51" s="8"/>
      <c r="B51" s="7"/>
      <c r="C51" s="8"/>
      <c r="D51" s="7"/>
      <c r="E51" s="42"/>
      <c r="F51" s="23"/>
      <c r="G51" s="31"/>
      <c r="H51" s="37"/>
      <c r="I51" s="7"/>
    </row>
    <row r="52" spans="1:9" s="10" customFormat="1" ht="12.75">
      <c r="A52" s="8"/>
      <c r="B52" s="7"/>
      <c r="C52" s="9"/>
      <c r="D52" s="7"/>
      <c r="E52" s="42"/>
      <c r="F52" s="23"/>
      <c r="G52" s="31"/>
      <c r="H52" s="37"/>
      <c r="I52" s="7"/>
    </row>
    <row r="53" spans="1:9" s="10" customFormat="1" ht="12.75">
      <c r="A53" s="8"/>
      <c r="B53" s="7"/>
      <c r="C53" s="8"/>
      <c r="D53" s="7"/>
      <c r="E53" s="42"/>
      <c r="F53" s="23"/>
      <c r="G53" s="31"/>
      <c r="H53" s="37"/>
      <c r="I53" s="7"/>
    </row>
    <row r="54" spans="1:9" s="10" customFormat="1" ht="12.75">
      <c r="A54" s="8"/>
      <c r="B54" s="7"/>
      <c r="C54" s="8"/>
      <c r="D54" s="7"/>
      <c r="E54" s="42"/>
      <c r="F54" s="23"/>
      <c r="G54" s="31"/>
      <c r="H54" s="37"/>
      <c r="I54" s="7"/>
    </row>
    <row r="55" spans="1:9" s="10" customFormat="1" ht="12.75">
      <c r="A55" s="8"/>
      <c r="B55" s="7"/>
      <c r="C55" s="8"/>
      <c r="D55" s="7"/>
      <c r="E55" s="42"/>
      <c r="F55" s="23"/>
      <c r="G55" s="31"/>
      <c r="H55" s="37"/>
      <c r="I55" s="7"/>
    </row>
    <row r="56" spans="1:9" s="10" customFormat="1" ht="12.75">
      <c r="A56" s="8"/>
      <c r="B56" s="7"/>
      <c r="C56" s="8"/>
      <c r="D56" s="7"/>
      <c r="E56" s="42"/>
      <c r="F56" s="23"/>
      <c r="G56" s="31"/>
      <c r="H56" s="37"/>
      <c r="I56" s="7"/>
    </row>
    <row r="57" spans="1:9" s="10" customFormat="1" ht="12.75">
      <c r="A57" s="8"/>
      <c r="B57" s="7"/>
      <c r="C57" s="8"/>
      <c r="D57" s="7"/>
      <c r="E57" s="42"/>
      <c r="F57" s="23"/>
      <c r="G57" s="31"/>
      <c r="H57" s="37"/>
      <c r="I57" s="7"/>
    </row>
    <row r="58" spans="1:9" s="10" customFormat="1" ht="12.75">
      <c r="A58" s="8"/>
      <c r="B58" s="7"/>
      <c r="C58" s="8"/>
      <c r="D58" s="7"/>
      <c r="E58" s="42"/>
      <c r="F58" s="23"/>
      <c r="G58" s="31"/>
      <c r="H58" s="37"/>
      <c r="I58" s="7"/>
    </row>
    <row r="59" spans="1:9" s="10" customFormat="1" ht="12.75">
      <c r="A59" s="8"/>
      <c r="B59" s="7"/>
      <c r="C59" s="8"/>
      <c r="D59" s="7"/>
      <c r="E59" s="42"/>
      <c r="F59" s="23"/>
      <c r="G59" s="31"/>
      <c r="H59" s="37"/>
      <c r="I59" s="7"/>
    </row>
    <row r="60" spans="1:9" s="10" customFormat="1" ht="12.75">
      <c r="A60" s="8"/>
      <c r="B60" s="7"/>
      <c r="C60" s="8"/>
      <c r="D60" s="7"/>
      <c r="E60" s="42"/>
      <c r="F60" s="23"/>
      <c r="G60" s="31"/>
      <c r="H60" s="37"/>
      <c r="I60" s="7"/>
    </row>
    <row r="61" spans="1:9" s="10" customFormat="1" ht="12.75">
      <c r="A61" s="8"/>
      <c r="B61" s="7"/>
      <c r="C61" s="8"/>
      <c r="D61" s="7"/>
      <c r="E61" s="42"/>
      <c r="F61" s="23"/>
      <c r="G61" s="31"/>
      <c r="H61" s="37"/>
      <c r="I61" s="7"/>
    </row>
    <row r="62" spans="1:9" s="10" customFormat="1" ht="12.75">
      <c r="A62" s="8"/>
      <c r="B62" s="7"/>
      <c r="C62" s="9"/>
      <c r="D62" s="7"/>
      <c r="E62" s="42"/>
      <c r="F62" s="23"/>
      <c r="G62" s="31"/>
      <c r="H62" s="37"/>
      <c r="I62" s="7"/>
    </row>
    <row r="63" spans="1:9" s="10" customFormat="1" ht="12.75">
      <c r="A63" s="12"/>
      <c r="B63" s="7"/>
      <c r="C63" s="7"/>
      <c r="D63" s="7"/>
      <c r="E63" s="42"/>
      <c r="F63" s="23"/>
      <c r="G63" s="31"/>
      <c r="H63" s="37"/>
      <c r="I63" s="7"/>
    </row>
    <row r="64" spans="1:9" s="10" customFormat="1" ht="12.75">
      <c r="A64" s="7"/>
      <c r="B64" s="7"/>
      <c r="C64" s="7"/>
      <c r="D64" s="7"/>
      <c r="E64" s="42"/>
      <c r="F64" s="23"/>
      <c r="G64" s="31"/>
      <c r="H64" s="37"/>
      <c r="I64" s="7"/>
    </row>
    <row r="65" spans="1:9" s="10" customFormat="1" ht="12.75">
      <c r="A65" s="12"/>
      <c r="B65" s="7"/>
      <c r="C65" s="7"/>
      <c r="D65" s="7"/>
      <c r="E65" s="42"/>
      <c r="F65" s="23"/>
      <c r="G65" s="31"/>
      <c r="H65" s="37"/>
      <c r="I65" s="7"/>
    </row>
    <row r="66" spans="1:9" s="10" customFormat="1" ht="12.75">
      <c r="A66" s="7"/>
      <c r="B66" s="7"/>
      <c r="C66" s="7"/>
      <c r="D66" s="7"/>
      <c r="E66" s="42"/>
      <c r="F66" s="23"/>
      <c r="G66" s="31"/>
      <c r="H66" s="37"/>
      <c r="I66" s="7"/>
    </row>
    <row r="67" spans="1:9" s="10" customFormat="1" ht="12.75">
      <c r="A67" s="12"/>
      <c r="B67" s="7"/>
      <c r="C67" s="7"/>
      <c r="D67" s="7"/>
      <c r="E67" s="42"/>
      <c r="F67" s="23"/>
      <c r="G67" s="31"/>
      <c r="H67" s="37"/>
      <c r="I67" s="7"/>
    </row>
    <row r="68" spans="1:9" s="10" customFormat="1" ht="12.75">
      <c r="A68" s="12"/>
      <c r="B68" s="7"/>
      <c r="C68" s="7"/>
      <c r="D68" s="7"/>
      <c r="E68" s="42"/>
      <c r="F68" s="23"/>
      <c r="G68" s="31"/>
      <c r="H68" s="37"/>
      <c r="I68" s="7"/>
    </row>
    <row r="69" spans="1:9" s="10" customFormat="1" ht="12.75">
      <c r="A69" s="12"/>
      <c r="B69" s="7"/>
      <c r="C69" s="7"/>
      <c r="D69" s="7"/>
      <c r="E69" s="42"/>
      <c r="F69" s="23"/>
      <c r="G69" s="31"/>
      <c r="H69" s="37"/>
      <c r="I69" s="7"/>
    </row>
    <row r="70" spans="1:9" s="10" customFormat="1" ht="12.75">
      <c r="A70" s="12"/>
      <c r="B70" s="7"/>
      <c r="C70" s="7"/>
      <c r="D70" s="7"/>
      <c r="E70" s="42"/>
      <c r="F70" s="23"/>
      <c r="G70" s="31"/>
      <c r="H70" s="37"/>
      <c r="I70" s="7"/>
    </row>
    <row r="71" spans="1:9" s="10" customFormat="1" ht="12.75">
      <c r="A71" s="12"/>
      <c r="B71" s="7"/>
      <c r="C71" s="7"/>
      <c r="D71" s="7"/>
      <c r="E71" s="42"/>
      <c r="F71" s="23"/>
      <c r="G71" s="31"/>
      <c r="H71" s="37"/>
      <c r="I71" s="7"/>
    </row>
    <row r="72" spans="1:9" s="10" customFormat="1" ht="12.75">
      <c r="A72" s="7"/>
      <c r="B72" s="11"/>
      <c r="C72" s="7"/>
      <c r="D72" s="7"/>
      <c r="E72" s="42"/>
      <c r="F72" s="23"/>
      <c r="G72" s="31"/>
      <c r="H72" s="37"/>
      <c r="I72" s="7"/>
    </row>
    <row r="73" spans="1:9" s="10" customFormat="1" ht="12.75">
      <c r="A73" s="11"/>
      <c r="B73" s="7"/>
      <c r="C73" s="11"/>
      <c r="D73" s="7"/>
      <c r="E73" s="42"/>
      <c r="F73" s="23"/>
      <c r="G73" s="31"/>
      <c r="H73" s="37"/>
      <c r="I73" s="7"/>
    </row>
    <row r="74" spans="1:9" s="10" customFormat="1" ht="12.75">
      <c r="A74" s="8"/>
      <c r="B74" s="7"/>
      <c r="C74" s="8"/>
      <c r="D74" s="7"/>
      <c r="E74" s="42"/>
      <c r="F74" s="23"/>
      <c r="G74" s="31"/>
      <c r="H74" s="37"/>
      <c r="I74" s="7"/>
    </row>
    <row r="75" spans="1:9" s="10" customFormat="1" ht="12.75">
      <c r="A75" s="8"/>
      <c r="B75" s="7"/>
      <c r="C75" s="8"/>
      <c r="D75" s="7"/>
      <c r="E75" s="42"/>
      <c r="F75" s="23"/>
      <c r="G75" s="31"/>
      <c r="H75" s="37"/>
      <c r="I75" s="7"/>
    </row>
    <row r="76" spans="1:9" s="10" customFormat="1" ht="12.75">
      <c r="A76" s="8"/>
      <c r="B76" s="7"/>
      <c r="C76" s="8"/>
      <c r="D76" s="7"/>
      <c r="E76" s="42"/>
      <c r="F76" s="23"/>
      <c r="G76" s="31"/>
      <c r="H76" s="37"/>
      <c r="I76" s="7"/>
    </row>
    <row r="77" spans="1:9" s="10" customFormat="1" ht="12.75">
      <c r="A77" s="8"/>
      <c r="B77" s="7"/>
      <c r="C77" s="8"/>
      <c r="D77" s="7"/>
      <c r="E77" s="42"/>
      <c r="F77" s="23"/>
      <c r="G77" s="31"/>
      <c r="H77" s="37"/>
      <c r="I77" s="7"/>
    </row>
    <row r="78" spans="1:9" s="10" customFormat="1" ht="12.75">
      <c r="A78" s="8"/>
      <c r="B78" s="7"/>
      <c r="C78" s="8"/>
      <c r="D78" s="7"/>
      <c r="E78" s="42"/>
      <c r="F78" s="23"/>
      <c r="G78" s="31"/>
      <c r="H78" s="37"/>
      <c r="I78" s="7"/>
    </row>
    <row r="79" spans="1:9" s="10" customFormat="1" ht="12.75">
      <c r="A79" s="8"/>
      <c r="B79" s="7"/>
      <c r="C79" s="8"/>
      <c r="D79" s="7"/>
      <c r="E79" s="42"/>
      <c r="F79" s="23"/>
      <c r="G79" s="31"/>
      <c r="H79" s="37"/>
      <c r="I79" s="7"/>
    </row>
    <row r="80" spans="1:9" s="10" customFormat="1" ht="12.75">
      <c r="A80" s="8"/>
      <c r="B80" s="7"/>
      <c r="C80" s="8"/>
      <c r="D80" s="8"/>
      <c r="E80" s="42"/>
      <c r="F80" s="23"/>
      <c r="G80" s="31"/>
      <c r="H80" s="37"/>
      <c r="I80" s="8"/>
    </row>
    <row r="81" spans="1:9" s="10" customFormat="1" ht="12.75">
      <c r="A81" s="8"/>
      <c r="B81" s="7"/>
      <c r="C81" s="9"/>
      <c r="D81" s="7"/>
      <c r="E81" s="42"/>
      <c r="F81" s="23"/>
      <c r="G81" s="31"/>
      <c r="H81" s="37"/>
      <c r="I81" s="7"/>
    </row>
    <row r="82" spans="1:9" s="10" customFormat="1" ht="12.75">
      <c r="A82" s="8"/>
      <c r="B82" s="7"/>
      <c r="C82" s="8"/>
      <c r="D82" s="7"/>
      <c r="E82" s="42"/>
      <c r="F82" s="23"/>
      <c r="G82" s="31"/>
      <c r="H82" s="37"/>
      <c r="I82" s="7"/>
    </row>
    <row r="83" spans="1:9" s="10" customFormat="1" ht="12.75">
      <c r="A83" s="8"/>
      <c r="B83" s="7"/>
      <c r="C83" s="8"/>
      <c r="D83" s="7"/>
      <c r="E83" s="42"/>
      <c r="F83" s="23"/>
      <c r="G83" s="31"/>
      <c r="H83" s="37"/>
      <c r="I83" s="7"/>
    </row>
    <row r="84" spans="1:9" s="10" customFormat="1" ht="12.75">
      <c r="A84" s="8"/>
      <c r="B84" s="7"/>
      <c r="C84" s="9"/>
      <c r="D84" s="7"/>
      <c r="E84" s="42"/>
      <c r="F84" s="23"/>
      <c r="G84" s="31"/>
      <c r="H84" s="37"/>
      <c r="I84" s="7"/>
    </row>
    <row r="85" spans="1:9" s="10" customFormat="1" ht="12.75">
      <c r="A85" s="8"/>
      <c r="B85" s="7"/>
      <c r="C85" s="8"/>
      <c r="D85" s="7"/>
      <c r="E85" s="42"/>
      <c r="F85" s="23"/>
      <c r="G85" s="31"/>
      <c r="H85" s="37"/>
      <c r="I85" s="7"/>
    </row>
    <row r="86" spans="1:9" s="10" customFormat="1" ht="12.75">
      <c r="A86" s="8"/>
      <c r="B86" s="7"/>
      <c r="C86" s="9"/>
      <c r="D86" s="7"/>
      <c r="E86" s="42"/>
      <c r="F86" s="23"/>
      <c r="G86" s="31"/>
      <c r="H86" s="37"/>
      <c r="I86" s="7"/>
    </row>
    <row r="87" spans="1:9" s="10" customFormat="1" ht="12.75">
      <c r="A87" s="8"/>
      <c r="B87" s="7"/>
      <c r="C87" s="8"/>
      <c r="D87" s="7"/>
      <c r="E87" s="42"/>
      <c r="F87" s="23"/>
      <c r="G87" s="31"/>
      <c r="H87" s="37"/>
      <c r="I87" s="7"/>
    </row>
    <row r="88" spans="1:9" s="10" customFormat="1" ht="12.75">
      <c r="A88" s="8"/>
      <c r="B88" s="7"/>
      <c r="C88" s="8"/>
      <c r="D88" s="7"/>
      <c r="E88" s="42"/>
      <c r="F88" s="23"/>
      <c r="G88" s="31"/>
      <c r="H88" s="37"/>
      <c r="I88" s="7"/>
    </row>
    <row r="89" spans="1:9" s="10" customFormat="1" ht="12.75">
      <c r="A89" s="8"/>
      <c r="B89" s="7"/>
      <c r="C89" s="8"/>
      <c r="D89" s="7"/>
      <c r="E89" s="42"/>
      <c r="F89" s="23"/>
      <c r="G89" s="31"/>
      <c r="H89" s="37"/>
      <c r="I89" s="7"/>
    </row>
    <row r="90" spans="1:9" s="10" customFormat="1" ht="12.75">
      <c r="A90" s="8"/>
      <c r="B90" s="7"/>
      <c r="C90" s="8"/>
      <c r="D90" s="7"/>
      <c r="E90" s="42"/>
      <c r="F90" s="23"/>
      <c r="G90" s="31"/>
      <c r="H90" s="37"/>
      <c r="I90" s="7"/>
    </row>
    <row r="91" spans="1:9" s="10" customFormat="1" ht="12.75">
      <c r="A91" s="8"/>
      <c r="B91" s="7"/>
      <c r="C91" s="8"/>
      <c r="D91" s="7"/>
      <c r="E91" s="42"/>
      <c r="F91" s="23"/>
      <c r="G91" s="31"/>
      <c r="H91" s="37"/>
      <c r="I91" s="7"/>
    </row>
    <row r="92" spans="1:9" s="10" customFormat="1" ht="12.75">
      <c r="A92" s="8"/>
      <c r="B92" s="7"/>
      <c r="C92" s="8"/>
      <c r="D92" s="7"/>
      <c r="E92" s="42"/>
      <c r="F92" s="23"/>
      <c r="G92" s="31"/>
      <c r="H92" s="37"/>
      <c r="I92" s="7"/>
    </row>
    <row r="93" spans="1:9" s="10" customFormat="1" ht="12.75">
      <c r="A93" s="8"/>
      <c r="B93" s="7"/>
      <c r="C93" s="8"/>
      <c r="D93" s="7"/>
      <c r="E93" s="42"/>
      <c r="F93" s="23"/>
      <c r="G93" s="31"/>
      <c r="H93" s="37"/>
      <c r="I93" s="7"/>
    </row>
    <row r="94" spans="1:9" s="10" customFormat="1" ht="12.75">
      <c r="A94" s="8"/>
      <c r="B94" s="7"/>
      <c r="C94" s="8"/>
      <c r="D94" s="7"/>
      <c r="E94" s="42"/>
      <c r="F94" s="23"/>
      <c r="G94" s="31"/>
      <c r="H94" s="37"/>
      <c r="I94" s="7"/>
    </row>
    <row r="95" spans="1:9" s="10" customFormat="1" ht="12.75">
      <c r="A95" s="8"/>
      <c r="B95" s="7"/>
      <c r="C95" s="8"/>
      <c r="D95" s="7"/>
      <c r="E95" s="42"/>
      <c r="F95" s="23"/>
      <c r="G95" s="31"/>
      <c r="H95" s="37"/>
      <c r="I95" s="7"/>
    </row>
    <row r="96" spans="1:9" s="10" customFormat="1" ht="12.75">
      <c r="A96" s="8"/>
      <c r="B96" s="7"/>
      <c r="C96" s="8"/>
      <c r="D96" s="7"/>
      <c r="E96" s="42"/>
      <c r="F96" s="23"/>
      <c r="G96" s="31"/>
      <c r="H96" s="37"/>
      <c r="I96" s="7"/>
    </row>
    <row r="97" spans="1:9" s="10" customFormat="1" ht="12.75">
      <c r="A97" s="8"/>
      <c r="B97" s="7"/>
      <c r="C97" s="8"/>
      <c r="D97" s="7"/>
      <c r="E97" s="42"/>
      <c r="F97" s="23"/>
      <c r="G97" s="31"/>
      <c r="H97" s="37"/>
      <c r="I97" s="7"/>
    </row>
    <row r="98" spans="1:9" s="10" customFormat="1" ht="12.75">
      <c r="A98" s="8"/>
      <c r="B98" s="7"/>
      <c r="C98" s="9"/>
      <c r="D98" s="7"/>
      <c r="E98" s="42"/>
      <c r="F98" s="23"/>
      <c r="G98" s="31"/>
      <c r="H98" s="37"/>
      <c r="I98" s="7"/>
    </row>
    <row r="99" spans="1:9" s="10" customFormat="1" ht="12.75">
      <c r="A99" s="12"/>
      <c r="B99" s="7"/>
      <c r="C99" s="7"/>
      <c r="D99" s="7"/>
      <c r="E99" s="42"/>
      <c r="F99" s="23"/>
      <c r="G99" s="31"/>
      <c r="H99" s="37"/>
      <c r="I99" s="7"/>
    </row>
    <row r="100" spans="1:9" s="10" customFormat="1" ht="12.75">
      <c r="A100" s="7"/>
      <c r="B100" s="7"/>
      <c r="C100" s="7"/>
      <c r="D100" s="7"/>
      <c r="E100" s="42"/>
      <c r="F100" s="23"/>
      <c r="G100" s="31"/>
      <c r="H100" s="37"/>
      <c r="I100" s="7"/>
    </row>
    <row r="101" spans="1:9" s="10" customFormat="1" ht="12.75">
      <c r="A101" s="12"/>
      <c r="B101" s="7"/>
      <c r="C101" s="7"/>
      <c r="D101" s="7"/>
      <c r="E101" s="42"/>
      <c r="F101" s="23"/>
      <c r="G101" s="31"/>
      <c r="H101" s="37"/>
      <c r="I101" s="7"/>
    </row>
    <row r="102" spans="1:9" s="10" customFormat="1" ht="12.75">
      <c r="A102" s="7"/>
      <c r="B102" s="7"/>
      <c r="C102" s="7"/>
      <c r="D102" s="7"/>
      <c r="E102" s="42"/>
      <c r="F102" s="23"/>
      <c r="G102" s="31"/>
      <c r="H102" s="37"/>
      <c r="I102" s="7"/>
    </row>
    <row r="103" spans="1:9" s="10" customFormat="1" ht="12.75">
      <c r="A103" s="12"/>
      <c r="B103" s="7"/>
      <c r="C103" s="7"/>
      <c r="D103" s="7"/>
      <c r="E103" s="42"/>
      <c r="F103" s="23"/>
      <c r="G103" s="31"/>
      <c r="H103" s="37"/>
      <c r="I103" s="7"/>
    </row>
    <row r="104" spans="1:9" s="10" customFormat="1" ht="12.75">
      <c r="A104" s="12"/>
      <c r="B104" s="7"/>
      <c r="C104" s="7"/>
      <c r="D104" s="7"/>
      <c r="E104" s="42"/>
      <c r="F104" s="23"/>
      <c r="G104" s="31"/>
      <c r="H104" s="37"/>
      <c r="I104" s="7"/>
    </row>
    <row r="105" spans="1:9" s="10" customFormat="1" ht="12.75">
      <c r="A105" s="12"/>
      <c r="B105" s="7"/>
      <c r="C105" s="7"/>
      <c r="D105" s="7"/>
      <c r="E105" s="42"/>
      <c r="F105" s="23"/>
      <c r="G105" s="31"/>
      <c r="H105" s="37"/>
      <c r="I105" s="7"/>
    </row>
    <row r="106" spans="1:9" s="10" customFormat="1" ht="12.75">
      <c r="A106" s="12"/>
      <c r="B106" s="7"/>
      <c r="C106" s="7"/>
      <c r="D106" s="7"/>
      <c r="E106" s="42"/>
      <c r="F106" s="23"/>
      <c r="G106" s="31"/>
      <c r="H106" s="37"/>
      <c r="I106" s="7"/>
    </row>
    <row r="107" spans="1:9" s="10" customFormat="1" ht="12.75">
      <c r="A107" s="12"/>
      <c r="B107" s="7"/>
      <c r="C107" s="7"/>
      <c r="D107" s="7"/>
      <c r="E107" s="42"/>
      <c r="F107" s="23"/>
      <c r="G107" s="31"/>
      <c r="H107" s="37"/>
      <c r="I107" s="7"/>
    </row>
    <row r="108" spans="1:9" s="10" customFormat="1" ht="12.75">
      <c r="A108" s="7"/>
      <c r="B108" s="11"/>
      <c r="C108" s="7"/>
      <c r="D108" s="7"/>
      <c r="E108" s="42"/>
      <c r="F108" s="23"/>
      <c r="G108" s="31"/>
      <c r="H108" s="37"/>
      <c r="I108" s="7"/>
    </row>
    <row r="109" spans="1:9" s="10" customFormat="1" ht="12.75">
      <c r="A109" s="11"/>
      <c r="B109" s="7"/>
      <c r="C109" s="11"/>
      <c r="D109" s="7"/>
      <c r="E109" s="42"/>
      <c r="F109" s="23"/>
      <c r="G109" s="31"/>
      <c r="H109" s="37"/>
      <c r="I109" s="7"/>
    </row>
    <row r="110" spans="1:9" s="10" customFormat="1" ht="12.75">
      <c r="A110" s="8"/>
      <c r="B110" s="7"/>
      <c r="C110" s="8"/>
      <c r="D110" s="7"/>
      <c r="E110" s="42"/>
      <c r="F110" s="23"/>
      <c r="G110" s="31"/>
      <c r="H110" s="37"/>
      <c r="I110" s="7"/>
    </row>
    <row r="111" spans="1:9" s="10" customFormat="1" ht="12.75">
      <c r="A111" s="8"/>
      <c r="B111" s="7"/>
      <c r="C111" s="8"/>
      <c r="D111" s="7"/>
      <c r="E111" s="42"/>
      <c r="F111" s="23"/>
      <c r="G111" s="31"/>
      <c r="H111" s="37"/>
      <c r="I111" s="7"/>
    </row>
    <row r="112" spans="1:9" s="10" customFormat="1" ht="12.75">
      <c r="A112" s="8"/>
      <c r="B112" s="7"/>
      <c r="C112" s="8"/>
      <c r="D112" s="7"/>
      <c r="E112" s="42"/>
      <c r="F112" s="23"/>
      <c r="G112" s="31"/>
      <c r="H112" s="37"/>
      <c r="I112" s="7"/>
    </row>
    <row r="113" spans="1:9" s="10" customFormat="1" ht="12.75">
      <c r="A113" s="8"/>
      <c r="B113" s="7"/>
      <c r="C113" s="8"/>
      <c r="D113" s="7"/>
      <c r="E113" s="42"/>
      <c r="F113" s="23"/>
      <c r="G113" s="31"/>
      <c r="H113" s="37"/>
      <c r="I113" s="7"/>
    </row>
    <row r="114" spans="1:9" s="10" customFormat="1" ht="12.75">
      <c r="A114" s="8"/>
      <c r="B114" s="7"/>
      <c r="C114" s="8"/>
      <c r="D114" s="7"/>
      <c r="E114" s="42"/>
      <c r="F114" s="23"/>
      <c r="G114" s="31"/>
      <c r="H114" s="37"/>
      <c r="I114" s="7"/>
    </row>
    <row r="115" spans="1:9" s="10" customFormat="1" ht="12.75">
      <c r="A115" s="8"/>
      <c r="B115" s="7"/>
      <c r="C115" s="8"/>
      <c r="D115" s="7"/>
      <c r="E115" s="42"/>
      <c r="F115" s="23"/>
      <c r="G115" s="31"/>
      <c r="H115" s="37"/>
      <c r="I115" s="7"/>
    </row>
    <row r="116" spans="1:9" s="10" customFormat="1" ht="12.75">
      <c r="A116" s="8"/>
      <c r="B116" s="7"/>
      <c r="C116" s="8"/>
      <c r="D116" s="8"/>
      <c r="E116" s="42"/>
      <c r="F116" s="23"/>
      <c r="G116" s="31"/>
      <c r="H116" s="37"/>
      <c r="I116" s="8"/>
    </row>
    <row r="117" spans="1:9" s="10" customFormat="1" ht="12.75">
      <c r="A117" s="8"/>
      <c r="B117" s="7"/>
      <c r="C117" s="8"/>
      <c r="D117" s="7"/>
      <c r="E117" s="42"/>
      <c r="F117" s="23"/>
      <c r="G117" s="31"/>
      <c r="H117" s="37"/>
      <c r="I117" s="7"/>
    </row>
    <row r="118" spans="1:9" s="10" customFormat="1" ht="12.75">
      <c r="A118" s="8"/>
      <c r="B118" s="7"/>
      <c r="C118" s="8"/>
      <c r="D118" s="7"/>
      <c r="E118" s="42"/>
      <c r="F118" s="23"/>
      <c r="G118" s="31"/>
      <c r="H118" s="37"/>
      <c r="I118" s="7"/>
    </row>
    <row r="119" spans="1:9" s="10" customFormat="1" ht="12.75">
      <c r="A119" s="8"/>
      <c r="B119" s="7"/>
      <c r="C119" s="9"/>
      <c r="D119" s="7"/>
      <c r="E119" s="42"/>
      <c r="F119" s="23"/>
      <c r="G119" s="31"/>
      <c r="H119" s="37"/>
      <c r="I119" s="7"/>
    </row>
    <row r="120" spans="1:9" s="10" customFormat="1" ht="12.75">
      <c r="A120" s="8"/>
      <c r="B120" s="7"/>
      <c r="C120" s="8"/>
      <c r="D120" s="7"/>
      <c r="E120" s="42"/>
      <c r="F120" s="23"/>
      <c r="G120" s="31"/>
      <c r="H120" s="37"/>
      <c r="I120" s="7"/>
    </row>
    <row r="121" spans="1:9" s="10" customFormat="1" ht="12.75">
      <c r="A121" s="8"/>
      <c r="B121" s="7"/>
      <c r="C121" s="9"/>
      <c r="D121" s="7"/>
      <c r="E121" s="42"/>
      <c r="F121" s="23"/>
      <c r="G121" s="31"/>
      <c r="H121" s="37"/>
      <c r="I121" s="7"/>
    </row>
    <row r="122" spans="1:9" s="10" customFormat="1" ht="12.75">
      <c r="A122" s="8"/>
      <c r="B122" s="7"/>
      <c r="C122" s="8"/>
      <c r="D122" s="7"/>
      <c r="E122" s="42"/>
      <c r="F122" s="23"/>
      <c r="G122" s="31"/>
      <c r="H122" s="37"/>
      <c r="I122" s="7"/>
    </row>
    <row r="123" spans="1:9" s="10" customFormat="1" ht="12.75">
      <c r="A123" s="8"/>
      <c r="B123" s="7"/>
      <c r="C123" s="8"/>
      <c r="D123" s="7"/>
      <c r="E123" s="42"/>
      <c r="F123" s="23"/>
      <c r="G123" s="31"/>
      <c r="H123" s="37"/>
      <c r="I123" s="7"/>
    </row>
    <row r="124" spans="1:9" s="10" customFormat="1" ht="12.75">
      <c r="A124" s="8"/>
      <c r="B124" s="7"/>
      <c r="C124" s="8"/>
      <c r="D124" s="7"/>
      <c r="E124" s="42"/>
      <c r="F124" s="23"/>
      <c r="G124" s="31"/>
      <c r="H124" s="37"/>
      <c r="I124" s="7"/>
    </row>
    <row r="125" spans="1:9" s="10" customFormat="1" ht="12.75">
      <c r="A125" s="8"/>
      <c r="B125" s="7"/>
      <c r="C125" s="8"/>
      <c r="D125" s="7"/>
      <c r="E125" s="42"/>
      <c r="F125" s="23"/>
      <c r="G125" s="31"/>
      <c r="H125" s="37"/>
      <c r="I125" s="7"/>
    </row>
    <row r="126" spans="1:9" s="10" customFormat="1" ht="12.75">
      <c r="A126" s="8"/>
      <c r="B126" s="7"/>
      <c r="C126" s="8"/>
      <c r="D126" s="7"/>
      <c r="E126" s="42"/>
      <c r="F126" s="23"/>
      <c r="G126" s="31"/>
      <c r="H126" s="37"/>
      <c r="I126" s="7"/>
    </row>
    <row r="127" spans="1:9" s="10" customFormat="1" ht="12.75">
      <c r="A127" s="8"/>
      <c r="B127" s="7"/>
      <c r="C127" s="8"/>
      <c r="D127" s="7"/>
      <c r="E127" s="42"/>
      <c r="F127" s="23"/>
      <c r="G127" s="31"/>
      <c r="H127" s="37"/>
      <c r="I127" s="7"/>
    </row>
    <row r="128" spans="1:9" s="10" customFormat="1" ht="12.75">
      <c r="A128" s="8"/>
      <c r="B128" s="7"/>
      <c r="C128" s="8"/>
      <c r="D128" s="7"/>
      <c r="E128" s="42"/>
      <c r="F128" s="23"/>
      <c r="G128" s="31"/>
      <c r="H128" s="37"/>
      <c r="I128" s="7"/>
    </row>
    <row r="129" spans="1:9" s="10" customFormat="1" ht="12.75">
      <c r="A129" s="8"/>
      <c r="B129" s="7"/>
      <c r="C129" s="8"/>
      <c r="D129" s="7"/>
      <c r="E129" s="42"/>
      <c r="F129" s="23"/>
      <c r="G129" s="31"/>
      <c r="H129" s="37"/>
      <c r="I129" s="7"/>
    </row>
    <row r="130" spans="1:9" s="10" customFormat="1" ht="12.75">
      <c r="A130" s="8"/>
      <c r="B130" s="7"/>
      <c r="C130" s="8"/>
      <c r="D130" s="7"/>
      <c r="E130" s="42"/>
      <c r="F130" s="23"/>
      <c r="G130" s="31"/>
      <c r="H130" s="37"/>
      <c r="I130" s="7"/>
    </row>
    <row r="131" spans="1:9" s="10" customFormat="1" ht="12.75">
      <c r="A131" s="8"/>
      <c r="B131" s="7"/>
      <c r="C131" s="8"/>
      <c r="D131" s="7"/>
      <c r="E131" s="42"/>
      <c r="F131" s="23"/>
      <c r="G131" s="31"/>
      <c r="H131" s="37"/>
      <c r="I131" s="7"/>
    </row>
    <row r="132" spans="1:9" s="10" customFormat="1" ht="12.75">
      <c r="A132" s="8"/>
      <c r="B132" s="7"/>
      <c r="C132" s="8"/>
      <c r="D132" s="7"/>
      <c r="E132" s="42"/>
      <c r="F132" s="23"/>
      <c r="G132" s="31"/>
      <c r="H132" s="37"/>
      <c r="I132" s="7"/>
    </row>
    <row r="133" spans="1:9" s="10" customFormat="1" ht="12.75">
      <c r="A133" s="8"/>
      <c r="B133" s="7"/>
      <c r="C133" s="8"/>
      <c r="D133" s="7"/>
      <c r="E133" s="42"/>
      <c r="F133" s="23"/>
      <c r="G133" s="31"/>
      <c r="H133" s="37"/>
      <c r="I133" s="7"/>
    </row>
    <row r="134" spans="1:9" s="10" customFormat="1" ht="12.75">
      <c r="A134" s="8"/>
      <c r="B134" s="7"/>
      <c r="C134" s="9"/>
      <c r="D134" s="7"/>
      <c r="E134" s="42"/>
      <c r="F134" s="23"/>
      <c r="G134" s="31"/>
      <c r="H134" s="37"/>
      <c r="I134" s="7"/>
    </row>
    <row r="135" spans="1:9" s="10" customFormat="1" ht="12.75">
      <c r="A135" s="12"/>
      <c r="B135" s="7"/>
      <c r="C135" s="7"/>
      <c r="D135" s="7"/>
      <c r="E135" s="42"/>
      <c r="F135" s="23"/>
      <c r="G135" s="31"/>
      <c r="H135" s="37"/>
      <c r="I135" s="7"/>
    </row>
    <row r="136" spans="1:9" s="10" customFormat="1" ht="12.75">
      <c r="A136" s="12"/>
      <c r="B136" s="7"/>
      <c r="C136" s="7"/>
      <c r="D136" s="7"/>
      <c r="E136" s="42"/>
      <c r="F136" s="23"/>
      <c r="G136" s="31"/>
      <c r="H136" s="37"/>
      <c r="I136" s="7"/>
    </row>
    <row r="137" spans="1:9" s="10" customFormat="1" ht="12.75">
      <c r="A137" s="12"/>
      <c r="B137" s="7"/>
      <c r="C137" s="7"/>
      <c r="D137" s="7"/>
      <c r="E137" s="42"/>
      <c r="F137" s="23"/>
      <c r="G137" s="31"/>
      <c r="H137" s="37"/>
      <c r="I137" s="7"/>
    </row>
    <row r="138" spans="1:9" s="10" customFormat="1" ht="12.75">
      <c r="A138" s="7"/>
      <c r="B138" s="7"/>
      <c r="C138" s="7"/>
      <c r="D138" s="7"/>
      <c r="E138" s="42"/>
      <c r="F138" s="23"/>
      <c r="G138" s="31"/>
      <c r="H138" s="37"/>
      <c r="I138" s="7"/>
    </row>
    <row r="139" spans="1:9" s="10" customFormat="1" ht="12.75">
      <c r="A139" s="12"/>
      <c r="B139" s="7"/>
      <c r="C139" s="7"/>
      <c r="D139" s="7"/>
      <c r="E139" s="42"/>
      <c r="F139" s="23"/>
      <c r="G139" s="31"/>
      <c r="H139" s="37"/>
      <c r="I139" s="7"/>
    </row>
    <row r="140" spans="1:9" s="10" customFormat="1" ht="12.75">
      <c r="A140" s="12"/>
      <c r="B140" s="7"/>
      <c r="C140" s="7"/>
      <c r="D140" s="7"/>
      <c r="E140" s="42"/>
      <c r="F140" s="23"/>
      <c r="G140" s="31"/>
      <c r="H140" s="37"/>
      <c r="I140" s="7"/>
    </row>
    <row r="141" spans="1:9" s="10" customFormat="1" ht="12.75">
      <c r="A141" s="12"/>
      <c r="B141" s="7"/>
      <c r="C141" s="7"/>
      <c r="D141" s="7"/>
      <c r="E141" s="42"/>
      <c r="F141" s="23"/>
      <c r="G141" s="31"/>
      <c r="H141" s="37"/>
      <c r="I141" s="7"/>
    </row>
    <row r="142" spans="1:9" s="10" customFormat="1" ht="12.75">
      <c r="A142" s="12"/>
      <c r="B142" s="7"/>
      <c r="C142" s="7"/>
      <c r="D142" s="7"/>
      <c r="E142" s="42"/>
      <c r="F142" s="23"/>
      <c r="G142" s="31"/>
      <c r="H142" s="37"/>
      <c r="I142" s="7"/>
    </row>
    <row r="143" spans="1:9" s="10" customFormat="1" ht="12.75">
      <c r="A143" s="12"/>
      <c r="B143" s="7"/>
      <c r="C143" s="7"/>
      <c r="D143" s="7"/>
      <c r="E143" s="42"/>
      <c r="F143" s="23"/>
      <c r="G143" s="31"/>
      <c r="H143" s="37"/>
      <c r="I143" s="7"/>
    </row>
    <row r="144" spans="1:9" s="10" customFormat="1" ht="12.75">
      <c r="A144" s="7"/>
      <c r="B144" s="11"/>
      <c r="C144" s="7"/>
      <c r="D144" s="7"/>
      <c r="E144" s="42"/>
      <c r="F144" s="23"/>
      <c r="G144" s="31"/>
      <c r="H144" s="37"/>
      <c r="I144" s="7"/>
    </row>
    <row r="145" spans="1:9" s="10" customFormat="1" ht="12.75">
      <c r="A145" s="11"/>
      <c r="B145" s="7"/>
      <c r="C145" s="11"/>
      <c r="D145" s="7"/>
      <c r="E145" s="42"/>
      <c r="F145" s="23"/>
      <c r="G145" s="31"/>
      <c r="H145" s="37"/>
      <c r="I145" s="7"/>
    </row>
    <row r="146" spans="1:9" s="10" customFormat="1" ht="12.75">
      <c r="A146" s="8"/>
      <c r="B146" s="7"/>
      <c r="C146" s="8"/>
      <c r="D146" s="7"/>
      <c r="E146" s="42"/>
      <c r="F146" s="23"/>
      <c r="G146" s="31"/>
      <c r="H146" s="37"/>
      <c r="I146" s="7"/>
    </row>
    <row r="147" spans="1:9" s="10" customFormat="1" ht="12.75">
      <c r="A147" s="8"/>
      <c r="B147" s="7"/>
      <c r="C147" s="8"/>
      <c r="D147" s="7"/>
      <c r="E147" s="42"/>
      <c r="F147" s="23"/>
      <c r="G147" s="31"/>
      <c r="H147" s="37"/>
      <c r="I147" s="7"/>
    </row>
    <row r="148" spans="1:9" s="10" customFormat="1" ht="12.75">
      <c r="A148" s="8"/>
      <c r="B148" s="7"/>
      <c r="C148" s="8"/>
      <c r="D148" s="7"/>
      <c r="E148" s="42"/>
      <c r="F148" s="23"/>
      <c r="G148" s="31"/>
      <c r="H148" s="37"/>
      <c r="I148" s="7"/>
    </row>
    <row r="149" spans="1:9" s="10" customFormat="1" ht="12.75">
      <c r="A149" s="8"/>
      <c r="B149" s="7"/>
      <c r="C149" s="8"/>
      <c r="D149" s="7"/>
      <c r="E149" s="42"/>
      <c r="F149" s="23"/>
      <c r="G149" s="31"/>
      <c r="H149" s="37"/>
      <c r="I149" s="7"/>
    </row>
    <row r="150" spans="1:9" s="10" customFormat="1" ht="12.75">
      <c r="A150" s="8"/>
      <c r="B150" s="7"/>
      <c r="C150" s="8"/>
      <c r="D150" s="7"/>
      <c r="E150" s="42"/>
      <c r="F150" s="23"/>
      <c r="G150" s="31"/>
      <c r="H150" s="37"/>
      <c r="I150" s="7"/>
    </row>
    <row r="151" spans="1:9" s="10" customFormat="1" ht="12.75">
      <c r="A151" s="8"/>
      <c r="B151" s="7"/>
      <c r="C151" s="8"/>
      <c r="D151" s="7"/>
      <c r="E151" s="42"/>
      <c r="F151" s="23"/>
      <c r="G151" s="31"/>
      <c r="H151" s="37"/>
      <c r="I151" s="7"/>
    </row>
    <row r="152" spans="1:9" s="10" customFormat="1" ht="12.75">
      <c r="A152" s="8"/>
      <c r="B152" s="7"/>
      <c r="C152" s="8"/>
      <c r="D152" s="8"/>
      <c r="E152" s="42"/>
      <c r="F152" s="23"/>
      <c r="G152" s="31"/>
      <c r="H152" s="37"/>
      <c r="I152" s="8"/>
    </row>
    <row r="153" spans="1:9" s="10" customFormat="1" ht="12.75">
      <c r="A153" s="8"/>
      <c r="B153" s="7"/>
      <c r="C153" s="8"/>
      <c r="D153" s="7"/>
      <c r="E153" s="42"/>
      <c r="F153" s="23"/>
      <c r="G153" s="31"/>
      <c r="H153" s="37"/>
      <c r="I153" s="7"/>
    </row>
    <row r="154" spans="1:9" s="10" customFormat="1" ht="12.75">
      <c r="A154" s="8"/>
      <c r="B154" s="7"/>
      <c r="C154" s="8"/>
      <c r="D154" s="7"/>
      <c r="E154" s="42"/>
      <c r="F154" s="23"/>
      <c r="G154" s="31"/>
      <c r="H154" s="37"/>
      <c r="I154" s="7"/>
    </row>
    <row r="155" spans="1:9" s="10" customFormat="1" ht="12.75">
      <c r="A155" s="8"/>
      <c r="B155" s="7"/>
      <c r="C155" s="9"/>
      <c r="D155" s="7"/>
      <c r="E155" s="42"/>
      <c r="F155" s="23"/>
      <c r="G155" s="31"/>
      <c r="H155" s="37"/>
      <c r="I155" s="7"/>
    </row>
    <row r="156" spans="1:9" s="10" customFormat="1" ht="12.75">
      <c r="A156" s="8"/>
      <c r="B156" s="7"/>
      <c r="C156" s="8"/>
      <c r="D156" s="7"/>
      <c r="E156" s="42"/>
      <c r="F156" s="23"/>
      <c r="G156" s="31"/>
      <c r="H156" s="37"/>
      <c r="I156" s="7"/>
    </row>
    <row r="157" spans="1:9" s="10" customFormat="1" ht="12.75">
      <c r="A157" s="8"/>
      <c r="B157" s="7"/>
      <c r="C157" s="9"/>
      <c r="D157" s="7"/>
      <c r="E157" s="42"/>
      <c r="F157" s="23"/>
      <c r="G157" s="31"/>
      <c r="H157" s="37"/>
      <c r="I157" s="7"/>
    </row>
    <row r="158" spans="1:9" s="10" customFormat="1" ht="12.75">
      <c r="A158" s="8"/>
      <c r="B158" s="7"/>
      <c r="C158" s="8"/>
      <c r="D158" s="7"/>
      <c r="E158" s="42"/>
      <c r="F158" s="23"/>
      <c r="G158" s="31"/>
      <c r="H158" s="37"/>
      <c r="I158" s="7"/>
    </row>
    <row r="159" spans="1:9" s="10" customFormat="1" ht="12.75">
      <c r="A159" s="8"/>
      <c r="B159" s="7"/>
      <c r="C159" s="8"/>
      <c r="D159" s="7"/>
      <c r="E159" s="42"/>
      <c r="F159" s="23"/>
      <c r="G159" s="31"/>
      <c r="H159" s="37"/>
      <c r="I159" s="7"/>
    </row>
    <row r="160" spans="1:9" s="10" customFormat="1" ht="12.75">
      <c r="A160" s="8"/>
      <c r="B160" s="7"/>
      <c r="C160" s="8"/>
      <c r="D160" s="7"/>
      <c r="E160" s="42"/>
      <c r="F160" s="23"/>
      <c r="G160" s="31"/>
      <c r="H160" s="37"/>
      <c r="I160" s="7"/>
    </row>
    <row r="161" spans="1:9" s="10" customFormat="1" ht="12.75">
      <c r="A161" s="8"/>
      <c r="B161" s="7"/>
      <c r="C161" s="8"/>
      <c r="D161" s="7"/>
      <c r="E161" s="42"/>
      <c r="F161" s="23"/>
      <c r="G161" s="31"/>
      <c r="H161" s="37"/>
      <c r="I161" s="7"/>
    </row>
    <row r="162" spans="1:9" s="10" customFormat="1" ht="12.75">
      <c r="A162" s="8"/>
      <c r="B162" s="7"/>
      <c r="C162" s="8"/>
      <c r="D162" s="7"/>
      <c r="E162" s="42"/>
      <c r="F162" s="23"/>
      <c r="G162" s="31"/>
      <c r="H162" s="37"/>
      <c r="I162" s="7"/>
    </row>
    <row r="163" spans="1:9" s="10" customFormat="1" ht="12.75">
      <c r="A163" s="8"/>
      <c r="B163" s="7"/>
      <c r="C163" s="8"/>
      <c r="D163" s="7"/>
      <c r="E163" s="42"/>
      <c r="F163" s="23"/>
      <c r="G163" s="31"/>
      <c r="H163" s="37"/>
      <c r="I163" s="7"/>
    </row>
    <row r="164" spans="1:9" s="10" customFormat="1" ht="12.75">
      <c r="A164" s="8"/>
      <c r="B164" s="7"/>
      <c r="C164" s="8"/>
      <c r="D164" s="7"/>
      <c r="E164" s="42"/>
      <c r="F164" s="23"/>
      <c r="G164" s="31"/>
      <c r="H164" s="37"/>
      <c r="I164" s="7"/>
    </row>
    <row r="165" spans="1:9" s="10" customFormat="1" ht="12.75">
      <c r="A165" s="8"/>
      <c r="B165" s="7"/>
      <c r="C165" s="8"/>
      <c r="D165" s="7"/>
      <c r="E165" s="42"/>
      <c r="F165" s="23"/>
      <c r="G165" s="31"/>
      <c r="H165" s="37"/>
      <c r="I165" s="7"/>
    </row>
    <row r="166" spans="1:9" s="10" customFormat="1" ht="12.75">
      <c r="A166" s="8"/>
      <c r="B166" s="7"/>
      <c r="C166" s="8"/>
      <c r="D166" s="7"/>
      <c r="E166" s="42"/>
      <c r="F166" s="23"/>
      <c r="G166" s="31"/>
      <c r="H166" s="37"/>
      <c r="I166" s="7"/>
    </row>
    <row r="167" spans="1:9" s="10" customFormat="1" ht="12.75">
      <c r="A167" s="8"/>
      <c r="B167" s="7"/>
      <c r="C167" s="8"/>
      <c r="D167" s="7"/>
      <c r="E167" s="42"/>
      <c r="F167" s="23"/>
      <c r="G167" s="31"/>
      <c r="H167" s="37"/>
      <c r="I167" s="7"/>
    </row>
    <row r="168" spans="1:9" s="10" customFormat="1" ht="12.75">
      <c r="A168" s="8"/>
      <c r="B168" s="7"/>
      <c r="C168" s="8"/>
      <c r="D168" s="7"/>
      <c r="E168" s="42"/>
      <c r="F168" s="23"/>
      <c r="G168" s="31"/>
      <c r="H168" s="37"/>
      <c r="I168" s="7"/>
    </row>
    <row r="169" spans="1:9" s="10" customFormat="1" ht="12.75">
      <c r="A169" s="8"/>
      <c r="B169" s="7"/>
      <c r="C169" s="8"/>
      <c r="D169" s="7"/>
      <c r="E169" s="42"/>
      <c r="F169" s="23"/>
      <c r="G169" s="31"/>
      <c r="H169" s="37"/>
      <c r="I169" s="7"/>
    </row>
    <row r="170" spans="1:9" s="10" customFormat="1" ht="12.75">
      <c r="A170" s="8"/>
      <c r="B170" s="7"/>
      <c r="C170" s="8"/>
      <c r="D170" s="7"/>
      <c r="E170" s="42"/>
      <c r="F170" s="23"/>
      <c r="G170" s="31"/>
      <c r="H170" s="37"/>
      <c r="I170" s="7"/>
    </row>
    <row r="171" spans="1:9" s="10" customFormat="1" ht="12.75">
      <c r="A171" s="8"/>
      <c r="B171" s="7"/>
      <c r="C171" s="9"/>
      <c r="D171" s="7"/>
      <c r="E171" s="42"/>
      <c r="F171" s="23"/>
      <c r="G171" s="31"/>
      <c r="H171" s="37"/>
      <c r="I171" s="7"/>
    </row>
    <row r="172" spans="1:9" s="10" customFormat="1" ht="12.75">
      <c r="A172" s="12"/>
      <c r="B172" s="7"/>
      <c r="C172" s="7"/>
      <c r="D172" s="7"/>
      <c r="E172" s="42"/>
      <c r="F172" s="23"/>
      <c r="G172" s="31"/>
      <c r="H172" s="37"/>
      <c r="I172" s="7"/>
    </row>
    <row r="173" spans="1:9" s="10" customFormat="1" ht="12.75">
      <c r="A173" s="12"/>
      <c r="B173" s="7"/>
      <c r="C173" s="7"/>
      <c r="D173" s="7"/>
      <c r="E173" s="42"/>
      <c r="F173" s="23"/>
      <c r="G173" s="31"/>
      <c r="H173" s="37"/>
      <c r="I173" s="7"/>
    </row>
    <row r="174" spans="1:9" s="10" customFormat="1" ht="12.75">
      <c r="A174" s="12"/>
      <c r="B174" s="7"/>
      <c r="C174" s="7"/>
      <c r="D174" s="7"/>
      <c r="E174" s="42"/>
      <c r="F174" s="23"/>
      <c r="G174" s="31"/>
      <c r="H174" s="37"/>
      <c r="I174" s="7"/>
    </row>
    <row r="175" spans="1:9" s="10" customFormat="1" ht="12.75">
      <c r="A175" s="12"/>
      <c r="B175" s="7"/>
      <c r="C175" s="7"/>
      <c r="D175" s="7"/>
      <c r="E175" s="42"/>
      <c r="F175" s="23"/>
      <c r="G175" s="31"/>
      <c r="H175" s="37"/>
      <c r="I175" s="7"/>
    </row>
    <row r="176" spans="1:9" s="10" customFormat="1" ht="12.75">
      <c r="A176" s="12"/>
      <c r="B176" s="7"/>
      <c r="C176" s="7"/>
      <c r="D176" s="7"/>
      <c r="E176" s="42"/>
      <c r="F176" s="23"/>
      <c r="G176" s="31"/>
      <c r="H176" s="37"/>
      <c r="I176" s="7"/>
    </row>
    <row r="177" spans="1:9" s="10" customFormat="1" ht="12.75">
      <c r="A177" s="12"/>
      <c r="B177" s="7"/>
      <c r="C177" s="7"/>
      <c r="D177" s="7"/>
      <c r="E177" s="42"/>
      <c r="F177" s="23"/>
      <c r="G177" s="31"/>
      <c r="H177" s="37"/>
      <c r="I177" s="7"/>
    </row>
    <row r="178" spans="1:9" s="10" customFormat="1" ht="12.75">
      <c r="A178" s="12"/>
      <c r="B178" s="7"/>
      <c r="C178" s="7"/>
      <c r="D178" s="7"/>
      <c r="E178" s="42"/>
      <c r="F178" s="23"/>
      <c r="G178" s="31"/>
      <c r="H178" s="37"/>
      <c r="I178" s="7"/>
    </row>
    <row r="179" spans="1:9" s="10" customFormat="1" ht="12.75">
      <c r="A179" s="7"/>
      <c r="B179" s="7"/>
      <c r="C179" s="7"/>
      <c r="D179" s="7"/>
      <c r="E179" s="42"/>
      <c r="F179" s="23"/>
      <c r="G179" s="31"/>
      <c r="H179" s="37"/>
      <c r="I179" s="7"/>
    </row>
    <row r="180" spans="1:9" s="10" customFormat="1" ht="12.75">
      <c r="A180" s="12"/>
      <c r="B180" s="7"/>
      <c r="C180" s="7"/>
      <c r="D180" s="7"/>
      <c r="E180" s="42"/>
      <c r="F180" s="23"/>
      <c r="G180" s="31"/>
      <c r="H180" s="37"/>
      <c r="I180" s="7"/>
    </row>
    <row r="181" spans="1:9" s="10" customFormat="1" ht="12.75">
      <c r="A181" s="12"/>
      <c r="B181" s="7"/>
      <c r="C181" s="7"/>
      <c r="D181" s="7"/>
      <c r="E181" s="42"/>
      <c r="F181" s="23"/>
      <c r="G181" s="31"/>
      <c r="H181" s="37"/>
      <c r="I181" s="7"/>
    </row>
    <row r="182" spans="1:9" s="10" customFormat="1" ht="12.75">
      <c r="A182" s="12"/>
      <c r="B182" s="7"/>
      <c r="C182" s="7"/>
      <c r="D182" s="7"/>
      <c r="E182" s="42"/>
      <c r="F182" s="23"/>
      <c r="G182" s="31"/>
      <c r="H182" s="37"/>
      <c r="I182" s="7"/>
    </row>
    <row r="183" spans="1:9" s="10" customFormat="1" ht="12.75">
      <c r="A183" s="7"/>
      <c r="B183" s="11"/>
      <c r="C183" s="7"/>
      <c r="D183" s="7"/>
      <c r="E183" s="42"/>
      <c r="F183" s="23"/>
      <c r="G183" s="31"/>
      <c r="H183" s="37"/>
      <c r="I183" s="7"/>
    </row>
    <row r="184" spans="1:9" s="10" customFormat="1" ht="12.75">
      <c r="A184" s="11"/>
      <c r="B184" s="7"/>
      <c r="C184" s="11"/>
      <c r="D184" s="7"/>
      <c r="E184" s="42"/>
      <c r="F184" s="23"/>
      <c r="G184" s="31"/>
      <c r="H184" s="37"/>
      <c r="I184" s="7"/>
    </row>
    <row r="185" spans="1:9" s="10" customFormat="1" ht="12.75">
      <c r="A185" s="8"/>
      <c r="B185" s="7"/>
      <c r="C185" s="8"/>
      <c r="D185" s="7"/>
      <c r="E185" s="42"/>
      <c r="F185" s="23"/>
      <c r="G185" s="31"/>
      <c r="H185" s="37"/>
      <c r="I185" s="7"/>
    </row>
    <row r="186" spans="1:9" s="10" customFormat="1" ht="12.75">
      <c r="A186" s="8"/>
      <c r="B186" s="7"/>
      <c r="C186" s="8"/>
      <c r="D186" s="7"/>
      <c r="E186" s="42"/>
      <c r="F186" s="23"/>
      <c r="G186" s="31"/>
      <c r="H186" s="37"/>
      <c r="I186" s="7"/>
    </row>
    <row r="187" spans="1:9" s="10" customFormat="1" ht="12.75">
      <c r="A187" s="8"/>
      <c r="B187" s="7"/>
      <c r="C187" s="8"/>
      <c r="D187" s="7"/>
      <c r="E187" s="42"/>
      <c r="F187" s="23"/>
      <c r="G187" s="31"/>
      <c r="H187" s="37"/>
      <c r="I187" s="7"/>
    </row>
    <row r="188" spans="1:9" s="10" customFormat="1" ht="12.75">
      <c r="A188" s="8"/>
      <c r="B188" s="7"/>
      <c r="C188" s="8"/>
      <c r="D188" s="7"/>
      <c r="E188" s="42"/>
      <c r="F188" s="23"/>
      <c r="G188" s="31"/>
      <c r="H188" s="37"/>
      <c r="I188" s="7"/>
    </row>
    <row r="189" spans="1:9" s="10" customFormat="1" ht="12.75">
      <c r="A189" s="8"/>
      <c r="B189" s="7"/>
      <c r="C189" s="8"/>
      <c r="D189" s="7"/>
      <c r="E189" s="42"/>
      <c r="F189" s="23"/>
      <c r="G189" s="31"/>
      <c r="H189" s="37"/>
      <c r="I189" s="7"/>
    </row>
    <row r="190" spans="1:9" s="10" customFormat="1" ht="12.75">
      <c r="A190" s="8"/>
      <c r="B190" s="7"/>
      <c r="C190" s="8"/>
      <c r="D190" s="7"/>
      <c r="E190" s="42"/>
      <c r="F190" s="23"/>
      <c r="G190" s="31"/>
      <c r="H190" s="37"/>
      <c r="I190" s="7"/>
    </row>
    <row r="191" spans="1:9" s="10" customFormat="1" ht="12.75">
      <c r="A191" s="8"/>
      <c r="B191" s="7"/>
      <c r="C191" s="9"/>
      <c r="D191" s="7"/>
      <c r="E191" s="42"/>
      <c r="F191" s="23"/>
      <c r="G191" s="31"/>
      <c r="H191" s="37"/>
      <c r="I191" s="7"/>
    </row>
    <row r="192" spans="1:9" s="10" customFormat="1" ht="12.75">
      <c r="A192" s="8"/>
      <c r="B192" s="7"/>
      <c r="C192" s="8"/>
      <c r="D192" s="7"/>
      <c r="E192" s="42"/>
      <c r="F192" s="23"/>
      <c r="G192" s="31"/>
      <c r="H192" s="37"/>
      <c r="I192" s="7"/>
    </row>
    <row r="193" spans="1:9" s="10" customFormat="1" ht="12.75">
      <c r="A193" s="8"/>
      <c r="B193" s="7"/>
      <c r="C193" s="9"/>
      <c r="D193" s="7"/>
      <c r="E193" s="42"/>
      <c r="F193" s="23"/>
      <c r="G193" s="31"/>
      <c r="H193" s="37"/>
      <c r="I193" s="7"/>
    </row>
    <row r="194" spans="1:9" s="10" customFormat="1" ht="12.75">
      <c r="A194" s="8"/>
      <c r="B194" s="7"/>
      <c r="C194" s="8"/>
      <c r="D194" s="7"/>
      <c r="E194" s="42"/>
      <c r="F194" s="23"/>
      <c r="G194" s="31"/>
      <c r="H194" s="37"/>
      <c r="I194" s="7"/>
    </row>
    <row r="195" spans="1:9" s="10" customFormat="1" ht="12.75">
      <c r="A195" s="8"/>
      <c r="B195" s="7"/>
      <c r="C195" s="8"/>
      <c r="D195" s="7"/>
      <c r="E195" s="42"/>
      <c r="F195" s="23"/>
      <c r="G195" s="31"/>
      <c r="H195" s="37"/>
      <c r="I195" s="7"/>
    </row>
    <row r="196" spans="1:9" s="10" customFormat="1" ht="12.75">
      <c r="A196" s="8"/>
      <c r="B196" s="7"/>
      <c r="C196" s="8"/>
      <c r="D196" s="7"/>
      <c r="E196" s="42"/>
      <c r="F196" s="23"/>
      <c r="G196" s="31"/>
      <c r="H196" s="37"/>
      <c r="I196" s="7"/>
    </row>
    <row r="197" spans="1:9" s="10" customFormat="1" ht="12.75">
      <c r="A197" s="8"/>
      <c r="B197" s="7"/>
      <c r="C197" s="8"/>
      <c r="D197" s="7"/>
      <c r="E197" s="42"/>
      <c r="F197" s="23"/>
      <c r="G197" s="31"/>
      <c r="H197" s="37"/>
      <c r="I197" s="7"/>
    </row>
    <row r="198" spans="1:9" s="10" customFormat="1" ht="12.75">
      <c r="A198" s="8"/>
      <c r="B198" s="7"/>
      <c r="C198" s="8"/>
      <c r="D198" s="7"/>
      <c r="E198" s="42"/>
      <c r="F198" s="23"/>
      <c r="G198" s="31"/>
      <c r="H198" s="37"/>
      <c r="I198" s="7"/>
    </row>
    <row r="199" spans="1:9" s="10" customFormat="1" ht="12.75">
      <c r="A199" s="8"/>
      <c r="B199" s="7"/>
      <c r="C199" s="8"/>
      <c r="D199" s="7"/>
      <c r="E199" s="42"/>
      <c r="F199" s="23"/>
      <c r="G199" s="31"/>
      <c r="H199" s="37"/>
      <c r="I199" s="7"/>
    </row>
    <row r="200" spans="1:9" s="10" customFormat="1" ht="12.75">
      <c r="A200" s="8"/>
      <c r="B200" s="7"/>
      <c r="C200" s="8"/>
      <c r="D200" s="7"/>
      <c r="E200" s="42"/>
      <c r="F200" s="23"/>
      <c r="G200" s="31"/>
      <c r="H200" s="37"/>
      <c r="I200" s="7"/>
    </row>
    <row r="201" spans="1:9" s="10" customFormat="1" ht="12.75">
      <c r="A201" s="8"/>
      <c r="B201" s="7"/>
      <c r="C201" s="8"/>
      <c r="D201" s="7"/>
      <c r="E201" s="42"/>
      <c r="F201" s="23"/>
      <c r="G201" s="31"/>
      <c r="H201" s="37"/>
      <c r="I201" s="7"/>
    </row>
    <row r="202" spans="1:9" s="10" customFormat="1" ht="12.75">
      <c r="A202" s="8"/>
      <c r="B202" s="7"/>
      <c r="C202" s="8"/>
      <c r="D202" s="7"/>
      <c r="E202" s="42"/>
      <c r="F202" s="23"/>
      <c r="G202" s="31"/>
      <c r="H202" s="37"/>
      <c r="I202" s="7"/>
    </row>
    <row r="203" spans="1:9" s="10" customFormat="1" ht="12.75">
      <c r="A203" s="8"/>
      <c r="B203" s="7"/>
      <c r="C203" s="8"/>
      <c r="D203" s="7"/>
      <c r="E203" s="42"/>
      <c r="F203" s="23"/>
      <c r="G203" s="31"/>
      <c r="H203" s="37"/>
      <c r="I203" s="7"/>
    </row>
    <row r="204" spans="1:9" s="10" customFormat="1" ht="12.75">
      <c r="A204" s="8"/>
      <c r="B204" s="7"/>
      <c r="C204" s="8"/>
      <c r="D204" s="7"/>
      <c r="E204" s="42"/>
      <c r="F204" s="23"/>
      <c r="G204" s="31"/>
      <c r="H204" s="37"/>
      <c r="I204" s="7"/>
    </row>
    <row r="205" spans="1:9" s="10" customFormat="1" ht="12.75">
      <c r="A205" s="8"/>
      <c r="B205" s="7"/>
      <c r="C205" s="8"/>
      <c r="D205" s="7"/>
      <c r="E205" s="42"/>
      <c r="F205" s="23"/>
      <c r="G205" s="31"/>
      <c r="H205" s="37"/>
      <c r="I205" s="7"/>
    </row>
    <row r="206" spans="1:9" s="10" customFormat="1" ht="12.75">
      <c r="A206" s="8"/>
      <c r="B206" s="7"/>
      <c r="C206" s="8"/>
      <c r="D206" s="7"/>
      <c r="E206" s="42"/>
      <c r="F206" s="23"/>
      <c r="G206" s="31"/>
      <c r="H206" s="37"/>
      <c r="I206" s="7"/>
    </row>
    <row r="207" spans="1:9" s="10" customFormat="1" ht="12.75">
      <c r="A207" s="8"/>
      <c r="B207" s="7"/>
      <c r="C207" s="9"/>
      <c r="D207" s="7"/>
      <c r="E207" s="42"/>
      <c r="F207" s="23"/>
      <c r="G207" s="31"/>
      <c r="H207" s="37"/>
      <c r="I207" s="7"/>
    </row>
    <row r="208" spans="1:9" s="10" customFormat="1" ht="12.75">
      <c r="A208" s="7"/>
      <c r="B208" s="7"/>
      <c r="C208" s="7"/>
      <c r="D208" s="7"/>
      <c r="E208" s="42"/>
      <c r="F208" s="23"/>
      <c r="G208" s="31"/>
      <c r="H208" s="37"/>
      <c r="I208" s="7"/>
    </row>
    <row r="209" spans="1:9" s="10" customFormat="1" ht="12.75">
      <c r="A209" s="7"/>
      <c r="B209" s="7"/>
      <c r="C209" s="7"/>
      <c r="D209" s="7"/>
      <c r="E209" s="42"/>
      <c r="F209" s="23"/>
      <c r="G209" s="31"/>
      <c r="H209" s="37"/>
      <c r="I209" s="7"/>
    </row>
    <row r="210" spans="1:9" s="10" customFormat="1" ht="12.75">
      <c r="A210" s="7"/>
      <c r="B210" s="7"/>
      <c r="C210" s="7"/>
      <c r="D210" s="7"/>
      <c r="E210" s="42"/>
      <c r="F210" s="23"/>
      <c r="G210" s="31"/>
      <c r="H210" s="37"/>
      <c r="I210" s="7"/>
    </row>
    <row r="211" spans="1:9" s="10" customFormat="1" ht="12.75">
      <c r="A211" s="12"/>
      <c r="B211" s="7"/>
      <c r="C211" s="7"/>
      <c r="D211" s="7"/>
      <c r="E211" s="42"/>
      <c r="F211" s="23"/>
      <c r="G211" s="31"/>
      <c r="H211" s="37"/>
      <c r="I211" s="7"/>
    </row>
    <row r="212" spans="1:9" s="10" customFormat="1" ht="12.75">
      <c r="A212" s="7"/>
      <c r="B212" s="7"/>
      <c r="C212" s="7"/>
      <c r="D212" s="7"/>
      <c r="E212" s="42"/>
      <c r="F212" s="23"/>
      <c r="G212" s="31"/>
      <c r="H212" s="37"/>
      <c r="I212" s="7"/>
    </row>
    <row r="213" spans="1:9" s="10" customFormat="1" ht="12.75">
      <c r="A213" s="12"/>
      <c r="B213" s="7"/>
      <c r="C213" s="7"/>
      <c r="D213" s="7"/>
      <c r="E213" s="42"/>
      <c r="F213" s="23"/>
      <c r="G213" s="31"/>
      <c r="H213" s="37"/>
      <c r="I213" s="7"/>
    </row>
    <row r="214" spans="1:9" s="10" customFormat="1" ht="12.75">
      <c r="A214" s="12"/>
      <c r="B214" s="7"/>
      <c r="C214" s="7"/>
      <c r="D214" s="7"/>
      <c r="E214" s="42"/>
      <c r="F214" s="23"/>
      <c r="G214" s="31"/>
      <c r="H214" s="37"/>
      <c r="I214" s="7"/>
    </row>
    <row r="215" spans="1:9" s="10" customFormat="1" ht="12.75">
      <c r="A215" s="7"/>
      <c r="B215" s="7"/>
      <c r="C215" s="7"/>
      <c r="D215" s="7"/>
      <c r="E215" s="42"/>
      <c r="F215" s="23"/>
      <c r="G215" s="31"/>
      <c r="H215" s="37"/>
      <c r="I215" s="7"/>
    </row>
    <row r="216" spans="1:9" s="10" customFormat="1" ht="12.75">
      <c r="A216" s="12"/>
      <c r="B216" s="7"/>
      <c r="C216" s="7"/>
      <c r="D216" s="7"/>
      <c r="E216" s="42"/>
      <c r="F216" s="23"/>
      <c r="G216" s="31"/>
      <c r="H216" s="37"/>
      <c r="I216" s="7"/>
    </row>
    <row r="217" spans="1:9" s="10" customFormat="1" ht="12.75">
      <c r="A217" s="12"/>
      <c r="B217" s="7"/>
      <c r="C217" s="7"/>
      <c r="D217" s="7"/>
      <c r="E217" s="42"/>
      <c r="F217" s="23"/>
      <c r="G217" s="31"/>
      <c r="H217" s="37"/>
      <c r="I217" s="7"/>
    </row>
    <row r="218" spans="1:9" s="10" customFormat="1" ht="12.75">
      <c r="A218" s="12"/>
      <c r="B218" s="7"/>
      <c r="C218" s="7"/>
      <c r="D218" s="7"/>
      <c r="E218" s="42"/>
      <c r="F218" s="23"/>
      <c r="G218" s="31"/>
      <c r="H218" s="37"/>
      <c r="I218" s="7"/>
    </row>
    <row r="219" spans="1:9" s="10" customFormat="1" ht="12.75">
      <c r="A219" s="7"/>
      <c r="B219" s="11"/>
      <c r="C219" s="7"/>
      <c r="D219" s="7"/>
      <c r="E219" s="42"/>
      <c r="F219" s="23"/>
      <c r="G219" s="31"/>
      <c r="H219" s="37"/>
      <c r="I219" s="7"/>
    </row>
    <row r="220" spans="1:9" s="10" customFormat="1" ht="12.75">
      <c r="A220" s="11"/>
      <c r="B220" s="7"/>
      <c r="C220" s="11"/>
      <c r="D220" s="7"/>
      <c r="E220" s="42"/>
      <c r="F220" s="23"/>
      <c r="G220" s="31"/>
      <c r="H220" s="37"/>
      <c r="I220" s="7"/>
    </row>
    <row r="221" spans="1:9" s="10" customFormat="1" ht="12.75">
      <c r="A221" s="8"/>
      <c r="B221" s="7"/>
      <c r="C221" s="8"/>
      <c r="D221" s="7"/>
      <c r="E221" s="42"/>
      <c r="F221" s="23"/>
      <c r="G221" s="31"/>
      <c r="H221" s="37"/>
      <c r="I221" s="7"/>
    </row>
    <row r="222" spans="1:9" s="10" customFormat="1" ht="12.75">
      <c r="A222" s="8"/>
      <c r="B222" s="7"/>
      <c r="C222" s="8"/>
      <c r="D222" s="7"/>
      <c r="E222" s="42"/>
      <c r="F222" s="23"/>
      <c r="G222" s="31"/>
      <c r="H222" s="37"/>
      <c r="I222" s="7"/>
    </row>
    <row r="223" spans="1:9" s="10" customFormat="1" ht="12.75">
      <c r="A223" s="8"/>
      <c r="B223" s="7"/>
      <c r="C223" s="8"/>
      <c r="D223" s="7"/>
      <c r="E223" s="42"/>
      <c r="F223" s="23"/>
      <c r="G223" s="31"/>
      <c r="H223" s="37"/>
      <c r="I223" s="7"/>
    </row>
    <row r="224" spans="1:9" s="10" customFormat="1" ht="12.75">
      <c r="A224" s="8"/>
      <c r="B224" s="7"/>
      <c r="C224" s="8"/>
      <c r="D224" s="7"/>
      <c r="E224" s="42"/>
      <c r="F224" s="23"/>
      <c r="G224" s="31"/>
      <c r="H224" s="37"/>
      <c r="I224" s="7"/>
    </row>
    <row r="225" spans="1:9" s="10" customFormat="1" ht="12.75">
      <c r="A225" s="8"/>
      <c r="B225" s="7"/>
      <c r="C225" s="8"/>
      <c r="D225" s="7"/>
      <c r="E225" s="42"/>
      <c r="F225" s="23"/>
      <c r="G225" s="31"/>
      <c r="H225" s="37"/>
      <c r="I225" s="7"/>
    </row>
    <row r="226" spans="1:9" s="10" customFormat="1" ht="12.75">
      <c r="A226" s="8"/>
      <c r="B226" s="7"/>
      <c r="C226" s="8"/>
      <c r="D226" s="7"/>
      <c r="E226" s="42"/>
      <c r="F226" s="23"/>
      <c r="G226" s="31"/>
      <c r="H226" s="37"/>
      <c r="I226" s="7"/>
    </row>
    <row r="227" spans="1:9" s="10" customFormat="1" ht="12.75">
      <c r="A227" s="8"/>
      <c r="B227" s="7"/>
      <c r="C227" s="8"/>
      <c r="D227" s="8"/>
      <c r="E227" s="42"/>
      <c r="F227" s="23"/>
      <c r="G227" s="31"/>
      <c r="H227" s="37"/>
      <c r="I227" s="8"/>
    </row>
    <row r="228" spans="1:9" s="10" customFormat="1" ht="12.75">
      <c r="A228" s="8"/>
      <c r="B228" s="7"/>
      <c r="C228" s="8"/>
      <c r="D228" s="7"/>
      <c r="E228" s="42"/>
      <c r="F228" s="23"/>
      <c r="G228" s="31"/>
      <c r="H228" s="37"/>
      <c r="I228" s="7"/>
    </row>
    <row r="229" spans="1:9" s="10" customFormat="1" ht="12.75">
      <c r="A229" s="8"/>
      <c r="B229" s="7"/>
      <c r="C229" s="8"/>
      <c r="D229" s="7"/>
      <c r="E229" s="42"/>
      <c r="F229" s="23"/>
      <c r="G229" s="31"/>
      <c r="H229" s="37"/>
      <c r="I229" s="7"/>
    </row>
    <row r="230" spans="1:9" s="10" customFormat="1" ht="12.75">
      <c r="A230" s="8"/>
      <c r="B230" s="7"/>
      <c r="C230" s="9"/>
      <c r="D230" s="7"/>
      <c r="E230" s="42"/>
      <c r="F230" s="23"/>
      <c r="G230" s="31"/>
      <c r="H230" s="37"/>
      <c r="I230" s="7"/>
    </row>
    <row r="231" spans="1:9" s="10" customFormat="1" ht="12.75">
      <c r="A231" s="8"/>
      <c r="B231" s="7"/>
      <c r="C231" s="8"/>
      <c r="D231" s="7"/>
      <c r="E231" s="42"/>
      <c r="F231" s="23"/>
      <c r="G231" s="31"/>
      <c r="H231" s="37"/>
      <c r="I231" s="7"/>
    </row>
    <row r="232" spans="1:9" s="10" customFormat="1" ht="12.75">
      <c r="A232" s="8"/>
      <c r="B232" s="7"/>
      <c r="C232" s="9"/>
      <c r="D232" s="7"/>
      <c r="E232" s="42"/>
      <c r="F232" s="23"/>
      <c r="G232" s="31"/>
      <c r="H232" s="37"/>
      <c r="I232" s="7"/>
    </row>
    <row r="233" spans="1:9" s="10" customFormat="1" ht="12.75">
      <c r="A233" s="8"/>
      <c r="B233" s="7"/>
      <c r="C233" s="8"/>
      <c r="D233" s="7"/>
      <c r="E233" s="42"/>
      <c r="F233" s="23"/>
      <c r="G233" s="31"/>
      <c r="H233" s="37"/>
      <c r="I233" s="7"/>
    </row>
    <row r="234" spans="1:9" s="10" customFormat="1" ht="12.75">
      <c r="A234" s="8"/>
      <c r="B234" s="7"/>
      <c r="C234" s="8"/>
      <c r="D234" s="7"/>
      <c r="E234" s="42"/>
      <c r="F234" s="23"/>
      <c r="G234" s="31"/>
      <c r="H234" s="37"/>
      <c r="I234" s="7"/>
    </row>
    <row r="235" spans="1:9" s="10" customFormat="1" ht="12.75">
      <c r="A235" s="8"/>
      <c r="B235" s="7"/>
      <c r="C235" s="8"/>
      <c r="D235" s="7"/>
      <c r="E235" s="42"/>
      <c r="F235" s="23"/>
      <c r="G235" s="31"/>
      <c r="H235" s="37"/>
      <c r="I235" s="7"/>
    </row>
    <row r="236" spans="1:9" s="10" customFormat="1" ht="12.75">
      <c r="A236" s="8"/>
      <c r="B236" s="7"/>
      <c r="C236" s="8"/>
      <c r="D236" s="7"/>
      <c r="E236" s="42"/>
      <c r="F236" s="23"/>
      <c r="G236" s="31"/>
      <c r="H236" s="37"/>
      <c r="I236" s="7"/>
    </row>
    <row r="237" spans="1:9" s="10" customFormat="1" ht="12.75">
      <c r="A237" s="8"/>
      <c r="B237" s="7"/>
      <c r="C237" s="8"/>
      <c r="D237" s="7"/>
      <c r="E237" s="42"/>
      <c r="F237" s="23"/>
      <c r="G237" s="31"/>
      <c r="H237" s="37"/>
      <c r="I237" s="7"/>
    </row>
    <row r="238" spans="1:9" s="10" customFormat="1" ht="12.75">
      <c r="A238" s="8"/>
      <c r="B238" s="7"/>
      <c r="C238" s="8"/>
      <c r="D238" s="7"/>
      <c r="E238" s="42"/>
      <c r="F238" s="23"/>
      <c r="G238" s="31"/>
      <c r="H238" s="37"/>
      <c r="I238" s="7"/>
    </row>
    <row r="239" spans="1:9" s="10" customFormat="1" ht="12.75">
      <c r="A239" s="8"/>
      <c r="B239" s="7"/>
      <c r="C239" s="8"/>
      <c r="D239" s="7"/>
      <c r="E239" s="42"/>
      <c r="F239" s="23"/>
      <c r="G239" s="31"/>
      <c r="H239" s="37"/>
      <c r="I239" s="7"/>
    </row>
    <row r="240" spans="1:9" s="10" customFormat="1" ht="12.75">
      <c r="A240" s="8"/>
      <c r="B240" s="7"/>
      <c r="C240" s="8"/>
      <c r="D240" s="7"/>
      <c r="E240" s="42"/>
      <c r="F240" s="23"/>
      <c r="G240" s="31"/>
      <c r="H240" s="37"/>
      <c r="I240" s="7"/>
    </row>
    <row r="241" spans="1:9" s="10" customFormat="1" ht="12.75">
      <c r="A241" s="8"/>
      <c r="B241" s="7"/>
      <c r="C241" s="8"/>
      <c r="D241" s="7"/>
      <c r="E241" s="42"/>
      <c r="F241" s="23"/>
      <c r="G241" s="31"/>
      <c r="H241" s="37"/>
      <c r="I241" s="7"/>
    </row>
    <row r="242" spans="1:9" s="10" customFormat="1" ht="12.75">
      <c r="A242" s="8"/>
      <c r="B242" s="7"/>
      <c r="C242" s="8"/>
      <c r="D242" s="7"/>
      <c r="E242" s="42"/>
      <c r="F242" s="23"/>
      <c r="G242" s="31"/>
      <c r="H242" s="37"/>
      <c r="I242" s="7"/>
    </row>
    <row r="243" spans="1:9" s="10" customFormat="1" ht="12.75">
      <c r="A243" s="8"/>
      <c r="B243" s="7"/>
      <c r="C243" s="8"/>
      <c r="D243" s="7"/>
      <c r="E243" s="42"/>
      <c r="F243" s="23"/>
      <c r="G243" s="31"/>
      <c r="H243" s="37"/>
      <c r="I243" s="7"/>
    </row>
    <row r="244" spans="1:9" s="10" customFormat="1" ht="12.75">
      <c r="A244" s="8"/>
      <c r="B244" s="7"/>
      <c r="C244" s="9"/>
      <c r="D244" s="7"/>
      <c r="E244" s="42"/>
      <c r="F244" s="23"/>
      <c r="G244" s="31"/>
      <c r="H244" s="37"/>
      <c r="I244" s="7"/>
    </row>
    <row r="245" spans="1:9" s="10" customFormat="1" ht="12.75">
      <c r="A245" s="7"/>
      <c r="B245" s="7"/>
      <c r="C245" s="7"/>
      <c r="D245" s="7"/>
      <c r="E245" s="42"/>
      <c r="F245" s="23"/>
      <c r="G245" s="31"/>
      <c r="H245" s="37"/>
      <c r="I245" s="7"/>
    </row>
    <row r="246" spans="1:9" s="10" customFormat="1" ht="12.75">
      <c r="A246" s="12"/>
      <c r="B246" s="7"/>
      <c r="C246" s="7"/>
      <c r="D246" s="7"/>
      <c r="E246" s="42"/>
      <c r="F246" s="23"/>
      <c r="G246" s="31"/>
      <c r="H246" s="37"/>
      <c r="I246" s="7"/>
    </row>
    <row r="247" spans="1:9" s="10" customFormat="1" ht="12.75">
      <c r="A247" s="12"/>
      <c r="B247" s="7"/>
      <c r="C247" s="7"/>
      <c r="D247" s="7"/>
      <c r="E247" s="42"/>
      <c r="F247" s="23"/>
      <c r="G247" s="31"/>
      <c r="H247" s="37"/>
      <c r="I247" s="7"/>
    </row>
    <row r="248" spans="1:9" s="10" customFormat="1" ht="12.75">
      <c r="A248" s="12"/>
      <c r="B248" s="7"/>
      <c r="C248" s="7"/>
      <c r="D248" s="7"/>
      <c r="E248" s="42"/>
      <c r="F248" s="23"/>
      <c r="G248" s="31"/>
      <c r="H248" s="37"/>
      <c r="I248" s="7"/>
    </row>
    <row r="249" spans="1:9" s="10" customFormat="1" ht="12.75">
      <c r="A249" s="7"/>
      <c r="B249" s="7"/>
      <c r="C249" s="7"/>
      <c r="D249" s="7"/>
      <c r="E249" s="42"/>
      <c r="F249" s="23"/>
      <c r="G249" s="31"/>
      <c r="H249" s="37"/>
      <c r="I249" s="7"/>
    </row>
    <row r="250" spans="1:9" s="10" customFormat="1" ht="12.75">
      <c r="A250" s="12"/>
      <c r="B250" s="7"/>
      <c r="C250" s="7"/>
      <c r="D250" s="7"/>
      <c r="E250" s="42"/>
      <c r="F250" s="23"/>
      <c r="G250" s="31"/>
      <c r="H250" s="37"/>
      <c r="I250" s="7"/>
    </row>
    <row r="251" spans="1:9" s="10" customFormat="1" ht="12.75">
      <c r="A251" s="7"/>
      <c r="B251" s="7"/>
      <c r="C251" s="7"/>
      <c r="D251" s="7"/>
      <c r="E251" s="42"/>
      <c r="F251" s="23"/>
      <c r="G251" s="31"/>
      <c r="H251" s="37"/>
      <c r="I251" s="7"/>
    </row>
    <row r="252" spans="1:9" s="10" customFormat="1" ht="12.75">
      <c r="A252" s="12"/>
      <c r="B252" s="7"/>
      <c r="C252" s="7"/>
      <c r="D252" s="7"/>
      <c r="E252" s="42"/>
      <c r="F252" s="23"/>
      <c r="G252" s="31"/>
      <c r="H252" s="37"/>
      <c r="I252" s="7"/>
    </row>
    <row r="253" spans="1:9" s="10" customFormat="1" ht="12.75">
      <c r="A253" s="12"/>
      <c r="B253" s="7"/>
      <c r="C253" s="7"/>
      <c r="D253" s="7"/>
      <c r="E253" s="42"/>
      <c r="F253" s="23"/>
      <c r="G253" s="31"/>
      <c r="H253" s="37"/>
      <c r="I253" s="7"/>
    </row>
    <row r="254" spans="1:9" s="10" customFormat="1" ht="12.75">
      <c r="A254" s="7"/>
      <c r="B254" s="7"/>
      <c r="C254" s="7"/>
      <c r="D254" s="7"/>
      <c r="E254" s="42"/>
      <c r="F254" s="23"/>
      <c r="G254" s="31"/>
      <c r="H254" s="37"/>
      <c r="I254" s="7"/>
    </row>
    <row r="255" spans="1:9" s="10" customFormat="1" ht="12.75">
      <c r="A255" s="12"/>
      <c r="B255" s="7"/>
      <c r="C255" s="7"/>
      <c r="D255" s="7"/>
      <c r="E255" s="42"/>
      <c r="F255" s="23"/>
      <c r="G255" s="31"/>
      <c r="H255" s="37"/>
      <c r="I255" s="7"/>
    </row>
    <row r="256" spans="1:9" s="10" customFormat="1" ht="12.75">
      <c r="A256" s="12"/>
      <c r="B256" s="7"/>
      <c r="C256" s="7"/>
      <c r="D256" s="7"/>
      <c r="E256" s="42"/>
      <c r="F256" s="23"/>
      <c r="G256" s="31"/>
      <c r="H256" s="37"/>
      <c r="I256" s="7"/>
    </row>
    <row r="257" spans="1:9" s="10" customFormat="1" ht="12.75">
      <c r="A257" s="12"/>
      <c r="B257" s="7"/>
      <c r="C257" s="7"/>
      <c r="D257" s="7"/>
      <c r="E257" s="42"/>
      <c r="F257" s="23"/>
      <c r="G257" s="31"/>
      <c r="H257" s="37"/>
      <c r="I257" s="7"/>
    </row>
    <row r="258" spans="1:9" s="10" customFormat="1" ht="12.75">
      <c r="A258" s="7"/>
      <c r="B258" s="11"/>
      <c r="C258" s="7"/>
      <c r="D258" s="7"/>
      <c r="E258" s="42"/>
      <c r="F258" s="23"/>
      <c r="G258" s="31"/>
      <c r="H258" s="37"/>
      <c r="I258" s="7"/>
    </row>
    <row r="259" spans="1:9" s="10" customFormat="1" ht="12.75">
      <c r="A259" s="11"/>
      <c r="B259" s="7"/>
      <c r="C259" s="11"/>
      <c r="D259" s="7"/>
      <c r="E259" s="42"/>
      <c r="F259" s="23"/>
      <c r="G259" s="31"/>
      <c r="H259" s="37"/>
      <c r="I259" s="7"/>
    </row>
    <row r="260" spans="1:9" s="10" customFormat="1" ht="12.75">
      <c r="A260" s="8"/>
      <c r="B260" s="7"/>
      <c r="C260" s="8"/>
      <c r="D260" s="7"/>
      <c r="E260" s="42"/>
      <c r="F260" s="23"/>
      <c r="G260" s="31"/>
      <c r="H260" s="37"/>
      <c r="I260" s="7"/>
    </row>
    <row r="261" spans="1:9" s="10" customFormat="1" ht="12.75">
      <c r="A261" s="8"/>
      <c r="B261" s="7"/>
      <c r="C261" s="8"/>
      <c r="D261" s="7"/>
      <c r="E261" s="42"/>
      <c r="F261" s="23"/>
      <c r="G261" s="31"/>
      <c r="H261" s="37"/>
      <c r="I261" s="7"/>
    </row>
    <row r="262" spans="1:9" s="10" customFormat="1" ht="12.75">
      <c r="A262" s="8"/>
      <c r="B262" s="7"/>
      <c r="C262" s="8"/>
      <c r="D262" s="8"/>
      <c r="E262" s="42"/>
      <c r="F262" s="23"/>
      <c r="G262" s="31"/>
      <c r="H262" s="37"/>
      <c r="I262" s="8"/>
    </row>
    <row r="263" spans="1:9" s="10" customFormat="1" ht="12.75">
      <c r="A263" s="8"/>
      <c r="B263" s="7"/>
      <c r="C263" s="8"/>
      <c r="D263" s="7"/>
      <c r="E263" s="42"/>
      <c r="F263" s="23"/>
      <c r="G263" s="31"/>
      <c r="H263" s="37"/>
      <c r="I263" s="7"/>
    </row>
    <row r="264" spans="1:9" s="10" customFormat="1" ht="12.75">
      <c r="A264" s="8"/>
      <c r="B264" s="7"/>
      <c r="C264" s="8"/>
      <c r="D264" s="7"/>
      <c r="E264" s="42"/>
      <c r="F264" s="23"/>
      <c r="G264" s="31"/>
      <c r="H264" s="37"/>
      <c r="I264" s="7"/>
    </row>
    <row r="265" spans="1:9" s="10" customFormat="1" ht="12.75">
      <c r="A265" s="8"/>
      <c r="B265" s="7"/>
      <c r="C265" s="9"/>
      <c r="D265" s="7"/>
      <c r="E265" s="42"/>
      <c r="F265" s="23"/>
      <c r="G265" s="31"/>
      <c r="H265" s="37"/>
      <c r="I265" s="7"/>
    </row>
    <row r="266" spans="1:9" s="10" customFormat="1" ht="12.75">
      <c r="A266" s="8"/>
      <c r="B266" s="7"/>
      <c r="C266" s="8"/>
      <c r="D266" s="7"/>
      <c r="E266" s="42"/>
      <c r="F266" s="23"/>
      <c r="G266" s="31"/>
      <c r="H266" s="37"/>
      <c r="I266" s="7"/>
    </row>
    <row r="267" spans="1:9" s="10" customFormat="1" ht="12.75">
      <c r="A267" s="8"/>
      <c r="B267" s="7"/>
      <c r="C267" s="9"/>
      <c r="D267" s="7"/>
      <c r="E267" s="42"/>
      <c r="F267" s="23"/>
      <c r="G267" s="31"/>
      <c r="H267" s="37"/>
      <c r="I267" s="7"/>
    </row>
    <row r="268" spans="1:9" s="10" customFormat="1" ht="12.75">
      <c r="A268" s="8"/>
      <c r="B268" s="7"/>
      <c r="C268" s="9"/>
      <c r="D268" s="7"/>
      <c r="E268" s="42"/>
      <c r="F268" s="23"/>
      <c r="G268" s="31"/>
      <c r="H268" s="37"/>
      <c r="I268" s="7"/>
    </row>
    <row r="269" spans="1:9" s="10" customFormat="1" ht="12.75">
      <c r="A269" s="8"/>
      <c r="B269" s="7"/>
      <c r="C269" s="9"/>
      <c r="D269" s="7"/>
      <c r="E269" s="42"/>
      <c r="F269" s="23"/>
      <c r="G269" s="31"/>
      <c r="H269" s="37"/>
      <c r="I269" s="7"/>
    </row>
    <row r="270" spans="1:9" s="10" customFormat="1" ht="12.75">
      <c r="A270" s="8"/>
      <c r="B270" s="7"/>
      <c r="C270" s="8"/>
      <c r="D270" s="7"/>
      <c r="E270" s="42"/>
      <c r="F270" s="23"/>
      <c r="G270" s="31"/>
      <c r="H270" s="37"/>
      <c r="I270" s="7"/>
    </row>
    <row r="271" spans="1:9" s="10" customFormat="1" ht="12.75">
      <c r="A271" s="8"/>
      <c r="B271" s="7"/>
      <c r="C271" s="8"/>
      <c r="D271" s="7"/>
      <c r="E271" s="42"/>
      <c r="F271" s="23"/>
      <c r="G271" s="31"/>
      <c r="H271" s="37"/>
      <c r="I271" s="7"/>
    </row>
    <row r="272" spans="1:9" s="10" customFormat="1" ht="12.75">
      <c r="A272" s="8"/>
      <c r="B272" s="7"/>
      <c r="C272" s="8"/>
      <c r="D272" s="7"/>
      <c r="E272" s="42"/>
      <c r="F272" s="23"/>
      <c r="G272" s="31"/>
      <c r="H272" s="37"/>
      <c r="I272" s="7"/>
    </row>
    <row r="273" spans="1:9" s="10" customFormat="1" ht="12.75">
      <c r="A273" s="8"/>
      <c r="B273" s="7"/>
      <c r="C273" s="8"/>
      <c r="D273" s="7"/>
      <c r="E273" s="42"/>
      <c r="F273" s="23"/>
      <c r="G273" s="31"/>
      <c r="H273" s="37"/>
      <c r="I273" s="7"/>
    </row>
    <row r="274" spans="1:9" s="10" customFormat="1" ht="12.75">
      <c r="A274" s="8"/>
      <c r="B274" s="7"/>
      <c r="C274" s="8"/>
      <c r="D274" s="7"/>
      <c r="E274" s="42"/>
      <c r="F274" s="23"/>
      <c r="G274" s="31"/>
      <c r="H274" s="37"/>
      <c r="I274" s="7"/>
    </row>
    <row r="275" spans="1:9" s="10" customFormat="1" ht="12.75">
      <c r="A275" s="8"/>
      <c r="B275" s="7"/>
      <c r="C275" s="8"/>
      <c r="D275" s="7"/>
      <c r="E275" s="42"/>
      <c r="F275" s="23"/>
      <c r="G275" s="31"/>
      <c r="H275" s="37"/>
      <c r="I275" s="7"/>
    </row>
    <row r="276" spans="1:9" s="10" customFormat="1" ht="12.75">
      <c r="A276" s="8"/>
      <c r="B276" s="7"/>
      <c r="C276" s="8"/>
      <c r="D276" s="7"/>
      <c r="E276" s="42"/>
      <c r="F276" s="23"/>
      <c r="G276" s="31"/>
      <c r="H276" s="37"/>
      <c r="I276" s="7"/>
    </row>
    <row r="277" spans="1:9" s="10" customFormat="1" ht="12.75">
      <c r="A277" s="8"/>
      <c r="B277" s="7"/>
      <c r="C277" s="8"/>
      <c r="D277" s="7"/>
      <c r="E277" s="42"/>
      <c r="F277" s="23"/>
      <c r="G277" s="31"/>
      <c r="H277" s="37"/>
      <c r="I277" s="7"/>
    </row>
    <row r="278" spans="1:9" s="10" customFormat="1" ht="12.75">
      <c r="A278" s="8"/>
      <c r="B278" s="7"/>
      <c r="C278" s="8"/>
      <c r="D278" s="7"/>
      <c r="E278" s="42"/>
      <c r="F278" s="23"/>
      <c r="G278" s="31"/>
      <c r="H278" s="37"/>
      <c r="I278" s="7"/>
    </row>
    <row r="279" spans="1:9" s="10" customFormat="1" ht="12.75">
      <c r="A279" s="8"/>
      <c r="B279" s="7"/>
      <c r="C279" s="8"/>
      <c r="D279" s="7"/>
      <c r="E279" s="42"/>
      <c r="F279" s="23"/>
      <c r="G279" s="31"/>
      <c r="H279" s="37"/>
      <c r="I279" s="7"/>
    </row>
    <row r="280" spans="1:9" s="10" customFormat="1" ht="12.75">
      <c r="A280" s="8"/>
      <c r="B280" s="7"/>
      <c r="C280" s="8"/>
      <c r="D280" s="7"/>
      <c r="E280" s="42"/>
      <c r="F280" s="23"/>
      <c r="G280" s="31"/>
      <c r="H280" s="37"/>
      <c r="I280" s="7"/>
    </row>
    <row r="281" spans="1:9" s="10" customFormat="1" ht="12.75">
      <c r="A281" s="8"/>
      <c r="B281" s="7"/>
      <c r="C281" s="8"/>
      <c r="D281" s="7"/>
      <c r="E281" s="42"/>
      <c r="F281" s="23"/>
      <c r="G281" s="31"/>
      <c r="H281" s="37"/>
      <c r="I281" s="7"/>
    </row>
    <row r="282" spans="1:9" s="10" customFormat="1" ht="12.75">
      <c r="A282" s="8"/>
      <c r="B282" s="7"/>
      <c r="C282" s="8"/>
      <c r="D282" s="7"/>
      <c r="E282" s="42"/>
      <c r="F282" s="23"/>
      <c r="G282" s="31"/>
      <c r="H282" s="37"/>
      <c r="I282" s="7"/>
    </row>
    <row r="283" spans="1:9" s="10" customFormat="1" ht="12.75">
      <c r="A283" s="8"/>
      <c r="B283" s="7"/>
      <c r="C283" s="9"/>
      <c r="D283" s="7"/>
      <c r="E283" s="42"/>
      <c r="F283" s="23"/>
      <c r="G283" s="31"/>
      <c r="H283" s="37"/>
      <c r="I283" s="7"/>
    </row>
    <row r="284" spans="1:9" s="10" customFormat="1" ht="12.75">
      <c r="A284" s="7"/>
      <c r="B284" s="7"/>
      <c r="C284" s="7"/>
      <c r="D284" s="7"/>
      <c r="E284" s="42"/>
      <c r="F284" s="23"/>
      <c r="G284" s="31"/>
      <c r="H284" s="37"/>
      <c r="I284" s="7"/>
    </row>
    <row r="285" spans="1:9" s="10" customFormat="1" ht="12.75">
      <c r="A285" s="7"/>
      <c r="B285" s="7"/>
      <c r="C285" s="7"/>
      <c r="D285" s="7"/>
      <c r="E285" s="42"/>
      <c r="F285" s="23"/>
      <c r="G285" s="31"/>
      <c r="H285" s="37"/>
      <c r="I285" s="7"/>
    </row>
    <row r="286" spans="1:9" s="10" customFormat="1" ht="12.75">
      <c r="A286" s="12"/>
      <c r="B286" s="7"/>
      <c r="C286" s="7"/>
      <c r="D286" s="7"/>
      <c r="E286" s="42"/>
      <c r="F286" s="23"/>
      <c r="G286" s="31"/>
      <c r="H286" s="37"/>
      <c r="I286" s="7"/>
    </row>
    <row r="287" spans="1:9" s="10" customFormat="1" ht="12.75">
      <c r="A287" s="12"/>
      <c r="B287" s="7"/>
      <c r="C287" s="7"/>
      <c r="D287" s="7"/>
      <c r="E287" s="42"/>
      <c r="F287" s="23"/>
      <c r="G287" s="31"/>
      <c r="H287" s="37"/>
      <c r="I287" s="7"/>
    </row>
    <row r="288" spans="1:9" s="10" customFormat="1" ht="12.75">
      <c r="A288" s="12"/>
      <c r="B288" s="7"/>
      <c r="C288" s="7"/>
      <c r="D288" s="7"/>
      <c r="E288" s="42"/>
      <c r="F288" s="23"/>
      <c r="G288" s="31"/>
      <c r="H288" s="37"/>
      <c r="I288" s="7"/>
    </row>
    <row r="289" spans="1:9" s="10" customFormat="1" ht="12.75">
      <c r="A289" s="7"/>
      <c r="B289" s="7"/>
      <c r="C289" s="7"/>
      <c r="D289" s="7"/>
      <c r="E289" s="42"/>
      <c r="F289" s="23"/>
      <c r="G289" s="31"/>
      <c r="H289" s="37"/>
      <c r="I289" s="7"/>
    </row>
    <row r="290" spans="1:9" s="10" customFormat="1" ht="12.75">
      <c r="A290" s="12"/>
      <c r="B290" s="7"/>
      <c r="C290" s="7"/>
      <c r="D290" s="7"/>
      <c r="E290" s="42"/>
      <c r="F290" s="23"/>
      <c r="G290" s="31"/>
      <c r="H290" s="37"/>
      <c r="I290" s="7"/>
    </row>
    <row r="291" spans="1:9" s="10" customFormat="1" ht="12.75">
      <c r="A291" s="12"/>
      <c r="B291" s="7"/>
      <c r="C291" s="7"/>
      <c r="D291" s="7"/>
      <c r="E291" s="42"/>
      <c r="F291" s="23"/>
      <c r="G291" s="31"/>
      <c r="H291" s="37"/>
      <c r="I291" s="7"/>
    </row>
    <row r="292" spans="1:9" s="10" customFormat="1" ht="12.75">
      <c r="A292" s="7"/>
      <c r="B292" s="7"/>
      <c r="C292" s="7"/>
      <c r="D292" s="7"/>
      <c r="E292" s="42"/>
      <c r="F292" s="23"/>
      <c r="G292" s="31"/>
      <c r="H292" s="37"/>
      <c r="I292" s="7"/>
    </row>
    <row r="293" spans="1:9" s="10" customFormat="1" ht="12.75">
      <c r="A293" s="12"/>
      <c r="B293" s="7"/>
      <c r="C293" s="7"/>
      <c r="D293" s="7"/>
      <c r="E293" s="42"/>
      <c r="F293" s="23"/>
      <c r="G293" s="31"/>
      <c r="H293" s="37"/>
      <c r="I293" s="7"/>
    </row>
    <row r="294" spans="1:9" s="10" customFormat="1" ht="12.75">
      <c r="A294" s="12"/>
      <c r="B294" s="7"/>
      <c r="C294" s="7"/>
      <c r="D294" s="7"/>
      <c r="E294" s="42"/>
      <c r="F294" s="23"/>
      <c r="G294" s="31"/>
      <c r="H294" s="37"/>
      <c r="I294" s="7"/>
    </row>
    <row r="295" spans="1:9" s="10" customFormat="1" ht="12.75">
      <c r="A295" s="12"/>
      <c r="B295" s="7"/>
      <c r="C295" s="7"/>
      <c r="D295" s="7"/>
      <c r="E295" s="42"/>
      <c r="F295" s="23"/>
      <c r="G295" s="31"/>
      <c r="H295" s="37"/>
      <c r="I295" s="7"/>
    </row>
    <row r="296" spans="1:9" s="10" customFormat="1" ht="12.75">
      <c r="A296" s="7"/>
      <c r="B296" s="11"/>
      <c r="C296" s="7"/>
      <c r="D296" s="7"/>
      <c r="E296" s="42"/>
      <c r="F296" s="23"/>
      <c r="G296" s="31"/>
      <c r="H296" s="37"/>
      <c r="I296" s="7"/>
    </row>
    <row r="297" spans="1:9" s="10" customFormat="1" ht="12.75">
      <c r="A297" s="11"/>
      <c r="B297" s="7"/>
      <c r="C297" s="11"/>
      <c r="D297" s="7"/>
      <c r="E297" s="42"/>
      <c r="F297" s="23"/>
      <c r="G297" s="31"/>
      <c r="H297" s="37"/>
      <c r="I297" s="7"/>
    </row>
    <row r="298" spans="1:9" s="10" customFormat="1" ht="12.75">
      <c r="A298" s="8"/>
      <c r="B298" s="7"/>
      <c r="C298" s="8"/>
      <c r="D298" s="7"/>
      <c r="E298" s="42"/>
      <c r="F298" s="23"/>
      <c r="G298" s="31"/>
      <c r="H298" s="37"/>
      <c r="I298" s="7"/>
    </row>
    <row r="299" spans="1:9" s="10" customFormat="1" ht="12.75">
      <c r="A299" s="8"/>
      <c r="B299" s="7"/>
      <c r="C299" s="8"/>
      <c r="D299" s="7"/>
      <c r="E299" s="42"/>
      <c r="F299" s="23"/>
      <c r="G299" s="31"/>
      <c r="H299" s="37"/>
      <c r="I299" s="7"/>
    </row>
    <row r="300" spans="1:9" s="10" customFormat="1" ht="12.75">
      <c r="A300" s="8"/>
      <c r="B300" s="7"/>
      <c r="C300" s="8"/>
      <c r="D300" s="7"/>
      <c r="E300" s="42"/>
      <c r="F300" s="23"/>
      <c r="G300" s="31"/>
      <c r="H300" s="37"/>
      <c r="I300" s="7"/>
    </row>
    <row r="301" spans="1:9" s="10" customFormat="1" ht="12.75">
      <c r="A301" s="8"/>
      <c r="B301" s="7"/>
      <c r="C301" s="8"/>
      <c r="D301" s="7"/>
      <c r="E301" s="42"/>
      <c r="F301" s="23"/>
      <c r="G301" s="31"/>
      <c r="H301" s="37"/>
      <c r="I301" s="7"/>
    </row>
    <row r="302" spans="1:9" s="10" customFormat="1" ht="12.75">
      <c r="A302" s="8"/>
      <c r="B302" s="7"/>
      <c r="C302" s="8"/>
      <c r="D302" s="7"/>
      <c r="E302" s="42"/>
      <c r="F302" s="23"/>
      <c r="G302" s="31"/>
      <c r="H302" s="37"/>
      <c r="I302" s="7"/>
    </row>
    <row r="303" spans="1:9" s="10" customFormat="1" ht="12.75">
      <c r="A303" s="8"/>
      <c r="B303" s="7"/>
      <c r="C303" s="8"/>
      <c r="D303" s="8"/>
      <c r="E303" s="42"/>
      <c r="F303" s="23"/>
      <c r="G303" s="31"/>
      <c r="H303" s="37"/>
      <c r="I303" s="8"/>
    </row>
    <row r="304" spans="1:9" s="10" customFormat="1" ht="12.75">
      <c r="A304" s="8"/>
      <c r="B304" s="7"/>
      <c r="C304" s="8"/>
      <c r="D304" s="7"/>
      <c r="E304" s="42"/>
      <c r="F304" s="23"/>
      <c r="G304" s="31"/>
      <c r="H304" s="37"/>
      <c r="I304" s="7"/>
    </row>
    <row r="305" spans="1:9" s="10" customFormat="1" ht="12.75">
      <c r="A305" s="8"/>
      <c r="B305" s="7"/>
      <c r="C305" s="8"/>
      <c r="D305" s="7"/>
      <c r="E305" s="42"/>
      <c r="F305" s="23"/>
      <c r="G305" s="31"/>
      <c r="H305" s="37"/>
      <c r="I305" s="7"/>
    </row>
    <row r="306" spans="1:9" s="10" customFormat="1" ht="12.75">
      <c r="A306" s="8"/>
      <c r="B306" s="7"/>
      <c r="C306" s="9"/>
      <c r="D306" s="7"/>
      <c r="E306" s="42"/>
      <c r="F306" s="23"/>
      <c r="G306" s="31"/>
      <c r="H306" s="37"/>
      <c r="I306" s="7"/>
    </row>
    <row r="307" spans="1:9" s="10" customFormat="1" ht="12.75">
      <c r="A307" s="8"/>
      <c r="B307" s="7"/>
      <c r="C307" s="8"/>
      <c r="D307" s="7"/>
      <c r="E307" s="42"/>
      <c r="F307" s="23"/>
      <c r="G307" s="31"/>
      <c r="H307" s="37"/>
      <c r="I307" s="7"/>
    </row>
    <row r="308" spans="1:9" s="10" customFormat="1" ht="12.75">
      <c r="A308" s="8"/>
      <c r="B308" s="7"/>
      <c r="C308" s="9"/>
      <c r="D308" s="7"/>
      <c r="E308" s="42"/>
      <c r="F308" s="23"/>
      <c r="G308" s="31"/>
      <c r="H308" s="37"/>
      <c r="I308" s="7"/>
    </row>
    <row r="309" spans="1:9" s="10" customFormat="1" ht="12.75">
      <c r="A309" s="8"/>
      <c r="B309" s="7"/>
      <c r="C309" s="9"/>
      <c r="D309" s="7"/>
      <c r="E309" s="42"/>
      <c r="F309" s="23"/>
      <c r="G309" s="31"/>
      <c r="H309" s="37"/>
      <c r="I309" s="7"/>
    </row>
    <row r="310" spans="1:9" s="10" customFormat="1" ht="12.75">
      <c r="A310" s="8"/>
      <c r="B310" s="7"/>
      <c r="C310" s="9"/>
      <c r="D310" s="7"/>
      <c r="E310" s="42"/>
      <c r="F310" s="23"/>
      <c r="G310" s="31"/>
      <c r="H310" s="37"/>
      <c r="I310" s="7"/>
    </row>
    <row r="311" spans="1:9" s="10" customFormat="1" ht="12.75">
      <c r="A311" s="8"/>
      <c r="B311" s="7"/>
      <c r="C311" s="8"/>
      <c r="D311" s="7"/>
      <c r="E311" s="42"/>
      <c r="F311" s="23"/>
      <c r="G311" s="31"/>
      <c r="H311" s="37"/>
      <c r="I311" s="7"/>
    </row>
    <row r="312" spans="1:9" s="10" customFormat="1" ht="12.75">
      <c r="A312" s="8"/>
      <c r="B312" s="7"/>
      <c r="C312" s="8"/>
      <c r="D312" s="7"/>
      <c r="E312" s="42"/>
      <c r="F312" s="23"/>
      <c r="G312" s="31"/>
      <c r="H312" s="37"/>
      <c r="I312" s="7"/>
    </row>
    <row r="313" spans="1:9" s="10" customFormat="1" ht="12.75">
      <c r="A313" s="8"/>
      <c r="B313" s="7"/>
      <c r="C313" s="8"/>
      <c r="D313" s="7"/>
      <c r="E313" s="42"/>
      <c r="F313" s="23"/>
      <c r="G313" s="31"/>
      <c r="H313" s="37"/>
      <c r="I313" s="7"/>
    </row>
    <row r="314" spans="1:9" s="10" customFormat="1" ht="12.75">
      <c r="A314" s="8"/>
      <c r="B314" s="7"/>
      <c r="C314" s="8"/>
      <c r="D314" s="7"/>
      <c r="E314" s="42"/>
      <c r="F314" s="23"/>
      <c r="G314" s="31"/>
      <c r="H314" s="37"/>
      <c r="I314" s="7"/>
    </row>
    <row r="315" spans="1:9" s="10" customFormat="1" ht="12.75">
      <c r="A315" s="8"/>
      <c r="B315" s="7"/>
      <c r="C315" s="8"/>
      <c r="D315" s="7"/>
      <c r="E315" s="42"/>
      <c r="F315" s="23"/>
      <c r="G315" s="31"/>
      <c r="H315" s="37"/>
      <c r="I315" s="7"/>
    </row>
    <row r="316" spans="1:9" s="10" customFormat="1" ht="12.75">
      <c r="A316" s="8"/>
      <c r="B316" s="7"/>
      <c r="C316" s="8"/>
      <c r="D316" s="7"/>
      <c r="E316" s="42"/>
      <c r="F316" s="23"/>
      <c r="G316" s="31"/>
      <c r="H316" s="37"/>
      <c r="I316" s="7"/>
    </row>
    <row r="317" spans="1:9" s="10" customFormat="1" ht="12.75">
      <c r="A317" s="8"/>
      <c r="B317" s="7"/>
      <c r="C317" s="8"/>
      <c r="D317" s="7"/>
      <c r="E317" s="42"/>
      <c r="F317" s="23"/>
      <c r="G317" s="31"/>
      <c r="H317" s="37"/>
      <c r="I317" s="7"/>
    </row>
    <row r="318" spans="1:9" s="10" customFormat="1" ht="12.75">
      <c r="A318" s="8"/>
      <c r="B318" s="7"/>
      <c r="C318" s="8"/>
      <c r="D318" s="7"/>
      <c r="E318" s="42"/>
      <c r="F318" s="23"/>
      <c r="G318" s="31"/>
      <c r="H318" s="37"/>
      <c r="I318" s="7"/>
    </row>
    <row r="319" spans="1:9" s="10" customFormat="1" ht="12.75">
      <c r="A319" s="8"/>
      <c r="B319" s="7"/>
      <c r="C319" s="9"/>
      <c r="D319" s="7"/>
      <c r="E319" s="42"/>
      <c r="F319" s="23"/>
      <c r="G319" s="31"/>
      <c r="H319" s="37"/>
      <c r="I319" s="7"/>
    </row>
    <row r="320" spans="1:9" s="10" customFormat="1" ht="12.75">
      <c r="A320" s="7"/>
      <c r="B320" s="7"/>
      <c r="C320" s="7"/>
      <c r="D320" s="7"/>
      <c r="E320" s="42"/>
      <c r="F320" s="23"/>
      <c r="G320" s="31"/>
      <c r="H320" s="37"/>
      <c r="I320" s="7"/>
    </row>
    <row r="321" spans="1:9" s="10" customFormat="1" ht="12.75">
      <c r="A321" s="7"/>
      <c r="B321" s="7"/>
      <c r="C321" s="7"/>
      <c r="D321" s="7"/>
      <c r="E321" s="42"/>
      <c r="F321" s="23"/>
      <c r="G321" s="31"/>
      <c r="H321" s="37"/>
      <c r="I321" s="7"/>
    </row>
    <row r="322" spans="1:9" s="10" customFormat="1" ht="12.75">
      <c r="A322" s="12"/>
      <c r="B322" s="7"/>
      <c r="C322" s="7"/>
      <c r="D322" s="7"/>
      <c r="E322" s="42"/>
      <c r="F322" s="23"/>
      <c r="G322" s="31"/>
      <c r="H322" s="37"/>
      <c r="I322" s="7"/>
    </row>
    <row r="323" spans="1:9" s="10" customFormat="1" ht="12.75">
      <c r="A323" s="7"/>
      <c r="B323" s="7"/>
      <c r="C323" s="7"/>
      <c r="D323" s="7"/>
      <c r="E323" s="42"/>
      <c r="F323" s="23"/>
      <c r="G323" s="31"/>
      <c r="H323" s="37"/>
      <c r="I323" s="7"/>
    </row>
    <row r="324" spans="1:9" s="10" customFormat="1" ht="12.75">
      <c r="A324" s="12"/>
      <c r="B324" s="7"/>
      <c r="C324" s="7"/>
      <c r="D324" s="7"/>
      <c r="E324" s="42"/>
      <c r="F324" s="23"/>
      <c r="G324" s="31"/>
      <c r="H324" s="37"/>
      <c r="I324" s="7"/>
    </row>
    <row r="325" spans="1:9" s="10" customFormat="1" ht="12.75">
      <c r="A325" s="7"/>
      <c r="B325" s="7"/>
      <c r="C325" s="7"/>
      <c r="D325" s="7"/>
      <c r="E325" s="42"/>
      <c r="F325" s="23"/>
      <c r="G325" s="31"/>
      <c r="H325" s="37"/>
      <c r="I325" s="7"/>
    </row>
    <row r="326" spans="1:9" s="10" customFormat="1" ht="12.75">
      <c r="A326" s="12"/>
      <c r="B326" s="7"/>
      <c r="C326" s="7"/>
      <c r="D326" s="7"/>
      <c r="E326" s="42"/>
      <c r="F326" s="23"/>
      <c r="G326" s="31"/>
      <c r="H326" s="37"/>
      <c r="I326" s="7"/>
    </row>
    <row r="327" spans="1:9" s="10" customFormat="1" ht="12.75">
      <c r="A327" s="12"/>
      <c r="B327" s="7"/>
      <c r="C327" s="7"/>
      <c r="D327" s="7"/>
      <c r="E327" s="42"/>
      <c r="F327" s="23"/>
      <c r="G327" s="31"/>
      <c r="H327" s="37"/>
      <c r="I327" s="7"/>
    </row>
    <row r="328" spans="1:9" s="10" customFormat="1" ht="12.75">
      <c r="A328" s="7"/>
      <c r="B328" s="7"/>
      <c r="C328" s="7"/>
      <c r="D328" s="7"/>
      <c r="E328" s="42"/>
      <c r="F328" s="23"/>
      <c r="G328" s="31"/>
      <c r="H328" s="37"/>
      <c r="I328" s="7"/>
    </row>
    <row r="329" spans="1:9" s="10" customFormat="1" ht="12.75">
      <c r="A329" s="12"/>
      <c r="B329" s="7"/>
      <c r="C329" s="7"/>
      <c r="D329" s="7"/>
      <c r="E329" s="42"/>
      <c r="F329" s="23"/>
      <c r="G329" s="31"/>
      <c r="H329" s="37"/>
      <c r="I329" s="7"/>
    </row>
    <row r="330" spans="1:9" s="10" customFormat="1" ht="12.75">
      <c r="A330" s="12"/>
      <c r="B330" s="7"/>
      <c r="C330" s="7"/>
      <c r="D330" s="7"/>
      <c r="E330" s="42"/>
      <c r="F330" s="23"/>
      <c r="G330" s="31"/>
      <c r="H330" s="37"/>
      <c r="I330" s="7"/>
    </row>
    <row r="331" spans="1:9" s="10" customFormat="1" ht="12.75">
      <c r="A331" s="12"/>
      <c r="B331" s="7"/>
      <c r="C331" s="7"/>
      <c r="D331" s="7"/>
      <c r="E331" s="42"/>
      <c r="F331" s="23"/>
      <c r="G331" s="31"/>
      <c r="H331" s="37"/>
      <c r="I331" s="7"/>
    </row>
    <row r="332" spans="1:9" s="10" customFormat="1" ht="12.75">
      <c r="A332" s="7"/>
      <c r="B332" s="11"/>
      <c r="C332" s="7"/>
      <c r="D332" s="7"/>
      <c r="E332" s="42"/>
      <c r="F332" s="23"/>
      <c r="G332" s="31"/>
      <c r="H332" s="37"/>
      <c r="I332" s="7"/>
    </row>
    <row r="333" spans="1:9" s="10" customFormat="1" ht="12.75">
      <c r="A333" s="11"/>
      <c r="B333" s="7"/>
      <c r="C333" s="11"/>
      <c r="D333" s="7"/>
      <c r="E333" s="42"/>
      <c r="F333" s="23"/>
      <c r="G333" s="31"/>
      <c r="H333" s="37"/>
      <c r="I333" s="7"/>
    </row>
    <row r="334" spans="1:9" s="10" customFormat="1" ht="12.75">
      <c r="A334" s="8"/>
      <c r="B334" s="7"/>
      <c r="C334" s="8"/>
      <c r="D334" s="7"/>
      <c r="E334" s="42"/>
      <c r="F334" s="23"/>
      <c r="G334" s="31"/>
      <c r="H334" s="37"/>
      <c r="I334" s="7"/>
    </row>
    <row r="335" spans="1:9" s="10" customFormat="1" ht="12.75">
      <c r="A335" s="8"/>
      <c r="B335" s="7"/>
      <c r="C335" s="8"/>
      <c r="D335" s="7"/>
      <c r="E335" s="42"/>
      <c r="F335" s="23"/>
      <c r="G335" s="31"/>
      <c r="H335" s="37"/>
      <c r="I335" s="7"/>
    </row>
    <row r="336" spans="1:9" s="10" customFormat="1" ht="12.75">
      <c r="A336" s="8"/>
      <c r="B336" s="7"/>
      <c r="C336" s="8"/>
      <c r="D336" s="7"/>
      <c r="E336" s="42"/>
      <c r="F336" s="23"/>
      <c r="G336" s="31"/>
      <c r="H336" s="37"/>
      <c r="I336" s="7"/>
    </row>
    <row r="337" spans="1:9" s="10" customFormat="1" ht="12.75">
      <c r="A337" s="8"/>
      <c r="B337" s="7"/>
      <c r="C337" s="8"/>
      <c r="D337" s="7"/>
      <c r="E337" s="42"/>
      <c r="F337" s="23"/>
      <c r="G337" s="31"/>
      <c r="H337" s="37"/>
      <c r="I337" s="7"/>
    </row>
    <row r="338" spans="1:9" s="10" customFormat="1" ht="12.75">
      <c r="A338" s="8"/>
      <c r="B338" s="7"/>
      <c r="C338" s="8"/>
      <c r="D338" s="7"/>
      <c r="E338" s="42"/>
      <c r="F338" s="23"/>
      <c r="G338" s="31"/>
      <c r="H338" s="37"/>
      <c r="I338" s="7"/>
    </row>
    <row r="339" spans="1:9" s="10" customFormat="1" ht="12.75">
      <c r="A339" s="8"/>
      <c r="B339" s="7"/>
      <c r="C339" s="8"/>
      <c r="D339" s="7"/>
      <c r="E339" s="42"/>
      <c r="F339" s="23"/>
      <c r="G339" s="31"/>
      <c r="H339" s="37"/>
      <c r="I339" s="7"/>
    </row>
    <row r="340" spans="1:9" s="10" customFormat="1" ht="12.75">
      <c r="A340" s="8"/>
      <c r="B340" s="7"/>
      <c r="C340" s="8"/>
      <c r="D340" s="8"/>
      <c r="E340" s="42"/>
      <c r="F340" s="23"/>
      <c r="G340" s="31"/>
      <c r="H340" s="37"/>
      <c r="I340" s="8"/>
    </row>
    <row r="341" spans="1:9" s="10" customFormat="1" ht="12.75">
      <c r="A341" s="8"/>
      <c r="B341" s="7"/>
      <c r="C341" s="8"/>
      <c r="D341" s="7"/>
      <c r="E341" s="42"/>
      <c r="F341" s="23"/>
      <c r="G341" s="31"/>
      <c r="H341" s="37"/>
      <c r="I341" s="7"/>
    </row>
    <row r="342" spans="1:9" s="10" customFormat="1" ht="12.75">
      <c r="A342" s="8"/>
      <c r="B342" s="7"/>
      <c r="C342" s="9"/>
      <c r="D342" s="7"/>
      <c r="E342" s="42"/>
      <c r="F342" s="23"/>
      <c r="G342" s="31"/>
      <c r="H342" s="37"/>
      <c r="I342" s="7"/>
    </row>
    <row r="343" spans="1:9" s="10" customFormat="1" ht="12.75">
      <c r="A343" s="8"/>
      <c r="B343" s="7"/>
      <c r="C343" s="8"/>
      <c r="D343" s="7"/>
      <c r="E343" s="42"/>
      <c r="F343" s="23"/>
      <c r="G343" s="31"/>
      <c r="H343" s="37"/>
      <c r="I343" s="7"/>
    </row>
    <row r="344" spans="1:9" s="10" customFormat="1" ht="12.75">
      <c r="A344" s="8"/>
      <c r="B344" s="7"/>
      <c r="C344" s="9"/>
      <c r="D344" s="7"/>
      <c r="E344" s="42"/>
      <c r="F344" s="23"/>
      <c r="G344" s="31"/>
      <c r="H344" s="37"/>
      <c r="I344" s="7"/>
    </row>
    <row r="345" spans="1:9" s="10" customFormat="1" ht="12.75">
      <c r="A345" s="8"/>
      <c r="B345" s="7"/>
      <c r="C345" s="9"/>
      <c r="D345" s="7"/>
      <c r="E345" s="42"/>
      <c r="F345" s="23"/>
      <c r="G345" s="31"/>
      <c r="H345" s="37"/>
      <c r="I345" s="7"/>
    </row>
    <row r="346" spans="1:9" s="10" customFormat="1" ht="12.75">
      <c r="A346" s="8"/>
      <c r="B346" s="7"/>
      <c r="C346" s="8"/>
      <c r="D346" s="7"/>
      <c r="E346" s="42"/>
      <c r="F346" s="23"/>
      <c r="G346" s="31"/>
      <c r="H346" s="37"/>
      <c r="I346" s="7"/>
    </row>
    <row r="347" spans="1:9" s="10" customFormat="1" ht="12.75">
      <c r="A347" s="8"/>
      <c r="B347" s="7"/>
      <c r="C347" s="8"/>
      <c r="D347" s="7"/>
      <c r="E347" s="42"/>
      <c r="F347" s="23"/>
      <c r="G347" s="31"/>
      <c r="H347" s="37"/>
      <c r="I347" s="7"/>
    </row>
    <row r="348" spans="1:9" s="10" customFormat="1" ht="12.75">
      <c r="A348" s="8"/>
      <c r="B348" s="7"/>
      <c r="C348" s="8"/>
      <c r="D348" s="7"/>
      <c r="E348" s="42"/>
      <c r="F348" s="23"/>
      <c r="G348" s="31"/>
      <c r="H348" s="37"/>
      <c r="I348" s="7"/>
    </row>
    <row r="349" spans="1:9" s="10" customFormat="1" ht="12.75">
      <c r="A349" s="8"/>
      <c r="B349" s="7"/>
      <c r="C349" s="8"/>
      <c r="D349" s="7"/>
      <c r="E349" s="42"/>
      <c r="F349" s="23"/>
      <c r="G349" s="31"/>
      <c r="H349" s="37"/>
      <c r="I349" s="7"/>
    </row>
    <row r="350" spans="1:9" s="10" customFormat="1" ht="12.75">
      <c r="A350" s="8"/>
      <c r="B350" s="7"/>
      <c r="C350" s="8"/>
      <c r="D350" s="7"/>
      <c r="E350" s="42"/>
      <c r="F350" s="23"/>
      <c r="G350" s="31"/>
      <c r="H350" s="37"/>
      <c r="I350" s="7"/>
    </row>
    <row r="351" spans="1:9" s="10" customFormat="1" ht="12.75">
      <c r="A351" s="8"/>
      <c r="B351" s="7"/>
      <c r="C351" s="8"/>
      <c r="D351" s="7"/>
      <c r="E351" s="42"/>
      <c r="F351" s="23"/>
      <c r="G351" s="31"/>
      <c r="H351" s="37"/>
      <c r="I351" s="7"/>
    </row>
    <row r="352" spans="1:9" s="10" customFormat="1" ht="12.75">
      <c r="A352" s="8"/>
      <c r="B352" s="7"/>
      <c r="C352" s="8"/>
      <c r="D352" s="7"/>
      <c r="E352" s="42"/>
      <c r="F352" s="23"/>
      <c r="G352" s="31"/>
      <c r="H352" s="37"/>
      <c r="I352" s="7"/>
    </row>
    <row r="353" spans="1:9" s="10" customFormat="1" ht="12.75">
      <c r="A353" s="8"/>
      <c r="B353" s="7"/>
      <c r="C353" s="9"/>
      <c r="D353" s="7"/>
      <c r="E353" s="42"/>
      <c r="F353" s="23"/>
      <c r="G353" s="31"/>
      <c r="H353" s="37"/>
      <c r="I353" s="7"/>
    </row>
    <row r="354" spans="1:9" s="10" customFormat="1" ht="12.75">
      <c r="A354" s="7"/>
      <c r="B354" s="7"/>
      <c r="C354" s="7"/>
      <c r="D354" s="7"/>
      <c r="E354" s="42"/>
      <c r="F354" s="23"/>
      <c r="G354" s="31"/>
      <c r="H354" s="37"/>
      <c r="I354" s="7"/>
    </row>
    <row r="355" spans="1:9" s="10" customFormat="1" ht="12.75">
      <c r="A355" s="7"/>
      <c r="B355" s="7"/>
      <c r="C355" s="7"/>
      <c r="D355" s="7"/>
      <c r="E355" s="42"/>
      <c r="F355" s="23"/>
      <c r="G355" s="31"/>
      <c r="H355" s="37"/>
      <c r="I355" s="7"/>
    </row>
    <row r="356" spans="1:9" s="10" customFormat="1" ht="12.75">
      <c r="A356" s="7"/>
      <c r="B356" s="7"/>
      <c r="C356" s="7"/>
      <c r="D356" s="7"/>
      <c r="E356" s="42"/>
      <c r="F356" s="23"/>
      <c r="G356" s="31"/>
      <c r="H356" s="37"/>
      <c r="I356" s="7"/>
    </row>
    <row r="357" spans="1:9" s="10" customFormat="1" ht="12.75">
      <c r="A357" s="7"/>
      <c r="B357" s="7"/>
      <c r="C357" s="7"/>
      <c r="D357" s="7"/>
      <c r="E357" s="42"/>
      <c r="F357" s="23"/>
      <c r="G357" s="31"/>
      <c r="H357" s="37"/>
      <c r="I357" s="7"/>
    </row>
    <row r="358" spans="1:9" s="10" customFormat="1" ht="12.75">
      <c r="A358" s="12"/>
      <c r="B358" s="7"/>
      <c r="C358" s="7"/>
      <c r="D358" s="7"/>
      <c r="E358" s="42"/>
      <c r="F358" s="23"/>
      <c r="G358" s="31"/>
      <c r="H358" s="37"/>
      <c r="I358" s="7"/>
    </row>
    <row r="359" spans="1:9" s="10" customFormat="1" ht="12.75">
      <c r="A359" s="7"/>
      <c r="B359" s="7"/>
      <c r="C359" s="7"/>
      <c r="D359" s="7"/>
      <c r="E359" s="42"/>
      <c r="F359" s="23"/>
      <c r="G359" s="31"/>
      <c r="H359" s="37"/>
      <c r="I359" s="7"/>
    </row>
    <row r="360" spans="1:9" s="10" customFormat="1" ht="12.75">
      <c r="A360" s="12"/>
      <c r="B360" s="7"/>
      <c r="C360" s="7"/>
      <c r="D360" s="7"/>
      <c r="E360" s="42"/>
      <c r="F360" s="23"/>
      <c r="G360" s="31"/>
      <c r="H360" s="37"/>
      <c r="I360" s="7"/>
    </row>
    <row r="361" spans="1:9" s="10" customFormat="1" ht="12.75">
      <c r="A361" s="12"/>
      <c r="B361" s="7"/>
      <c r="C361" s="7"/>
      <c r="D361" s="7"/>
      <c r="E361" s="42"/>
      <c r="F361" s="23"/>
      <c r="G361" s="31"/>
      <c r="H361" s="37"/>
      <c r="I361" s="7"/>
    </row>
    <row r="362" spans="1:9" s="10" customFormat="1" ht="12.75">
      <c r="A362" s="7"/>
      <c r="B362" s="7"/>
      <c r="C362" s="7"/>
      <c r="D362" s="7"/>
      <c r="E362" s="42"/>
      <c r="F362" s="23"/>
      <c r="G362" s="31"/>
      <c r="H362" s="37"/>
      <c r="I362" s="7"/>
    </row>
    <row r="363" spans="1:9" s="10" customFormat="1" ht="12.75">
      <c r="A363" s="12"/>
      <c r="B363" s="7"/>
      <c r="C363" s="7"/>
      <c r="D363" s="7"/>
      <c r="E363" s="42"/>
      <c r="F363" s="23"/>
      <c r="G363" s="31"/>
      <c r="H363" s="37"/>
      <c r="I363" s="7"/>
    </row>
    <row r="364" spans="1:9" s="10" customFormat="1" ht="12.75">
      <c r="A364" s="12"/>
      <c r="B364" s="7"/>
      <c r="C364" s="7"/>
      <c r="D364" s="7"/>
      <c r="E364" s="42"/>
      <c r="F364" s="23"/>
      <c r="G364" s="31"/>
      <c r="H364" s="37"/>
      <c r="I364" s="7"/>
    </row>
    <row r="365" spans="1:9" s="10" customFormat="1" ht="12.75">
      <c r="A365" s="12"/>
      <c r="B365" s="7"/>
      <c r="C365" s="7"/>
      <c r="D365" s="7"/>
      <c r="E365" s="42"/>
      <c r="F365" s="23"/>
      <c r="G365" s="31"/>
      <c r="H365" s="37"/>
      <c r="I365" s="7"/>
    </row>
    <row r="366" spans="1:9" s="10" customFormat="1" ht="12.75">
      <c r="A366" s="7"/>
      <c r="B366" s="11"/>
      <c r="C366" s="7"/>
      <c r="D366" s="7"/>
      <c r="E366" s="42"/>
      <c r="F366" s="23"/>
      <c r="G366" s="31"/>
      <c r="H366" s="37"/>
      <c r="I366" s="7"/>
    </row>
    <row r="367" spans="1:9" s="10" customFormat="1" ht="12.75">
      <c r="A367" s="11"/>
      <c r="B367" s="7"/>
      <c r="C367" s="11"/>
      <c r="D367" s="7"/>
      <c r="E367" s="42"/>
      <c r="F367" s="23"/>
      <c r="G367" s="31"/>
      <c r="H367" s="37"/>
      <c r="I367" s="7"/>
    </row>
    <row r="368" spans="1:9" s="10" customFormat="1" ht="12.75">
      <c r="A368" s="8"/>
      <c r="B368" s="7"/>
      <c r="C368" s="8"/>
      <c r="D368" s="7"/>
      <c r="E368" s="42"/>
      <c r="F368" s="23"/>
      <c r="G368" s="31"/>
      <c r="H368" s="37"/>
      <c r="I368" s="7"/>
    </row>
    <row r="369" spans="1:9" s="10" customFormat="1" ht="12.75">
      <c r="A369" s="8"/>
      <c r="B369" s="7"/>
      <c r="C369" s="8"/>
      <c r="D369" s="7"/>
      <c r="E369" s="42"/>
      <c r="F369" s="23"/>
      <c r="G369" s="31"/>
      <c r="H369" s="37"/>
      <c r="I369" s="7"/>
    </row>
    <row r="370" spans="1:9" s="10" customFormat="1" ht="12.75">
      <c r="A370" s="8"/>
      <c r="B370" s="7"/>
      <c r="C370" s="8"/>
      <c r="D370" s="7"/>
      <c r="E370" s="42"/>
      <c r="F370" s="23"/>
      <c r="G370" s="31"/>
      <c r="H370" s="37"/>
      <c r="I370" s="7"/>
    </row>
    <row r="371" spans="1:9" s="10" customFormat="1" ht="12.75">
      <c r="A371" s="8"/>
      <c r="B371" s="7"/>
      <c r="C371" s="8"/>
      <c r="D371" s="7"/>
      <c r="E371" s="42"/>
      <c r="F371" s="23"/>
      <c r="G371" s="31"/>
      <c r="H371" s="37"/>
      <c r="I371" s="7"/>
    </row>
    <row r="372" spans="1:9" s="10" customFormat="1" ht="12.75">
      <c r="A372" s="8"/>
      <c r="B372" s="7"/>
      <c r="C372" s="8"/>
      <c r="D372" s="8"/>
      <c r="E372" s="42"/>
      <c r="F372" s="23"/>
      <c r="G372" s="31"/>
      <c r="H372" s="37"/>
      <c r="I372" s="8"/>
    </row>
    <row r="373" spans="1:9" s="10" customFormat="1" ht="12.75">
      <c r="A373" s="8"/>
      <c r="B373" s="7"/>
      <c r="C373" s="8"/>
      <c r="D373" s="7"/>
      <c r="E373" s="42"/>
      <c r="F373" s="23"/>
      <c r="G373" s="31"/>
      <c r="H373" s="37"/>
      <c r="I373" s="7"/>
    </row>
    <row r="374" spans="1:9" s="10" customFormat="1" ht="12.75">
      <c r="A374" s="8"/>
      <c r="B374" s="7"/>
      <c r="C374" s="9"/>
      <c r="D374" s="7"/>
      <c r="E374" s="42"/>
      <c r="F374" s="23"/>
      <c r="G374" s="31"/>
      <c r="H374" s="37"/>
      <c r="I374" s="7"/>
    </row>
    <row r="375" spans="1:9" s="10" customFormat="1" ht="12.75">
      <c r="A375" s="8"/>
      <c r="B375" s="7"/>
      <c r="C375" s="8"/>
      <c r="D375" s="7"/>
      <c r="E375" s="42"/>
      <c r="F375" s="23"/>
      <c r="G375" s="31"/>
      <c r="H375" s="37"/>
      <c r="I375" s="7"/>
    </row>
    <row r="376" spans="1:9" s="10" customFormat="1" ht="12.75">
      <c r="A376" s="8"/>
      <c r="B376" s="7"/>
      <c r="C376" s="9"/>
      <c r="D376" s="7"/>
      <c r="E376" s="42"/>
      <c r="F376" s="23"/>
      <c r="G376" s="31"/>
      <c r="H376" s="37"/>
      <c r="I376" s="7"/>
    </row>
    <row r="377" spans="1:9" s="10" customFormat="1" ht="12.75">
      <c r="A377" s="8"/>
      <c r="B377" s="7"/>
      <c r="C377" s="8"/>
      <c r="D377" s="7"/>
      <c r="E377" s="42"/>
      <c r="F377" s="23"/>
      <c r="G377" s="31"/>
      <c r="H377" s="37"/>
      <c r="I377" s="7"/>
    </row>
    <row r="378" spans="1:9" s="10" customFormat="1" ht="12.75">
      <c r="A378" s="8"/>
      <c r="B378" s="7"/>
      <c r="C378" s="8"/>
      <c r="D378" s="7"/>
      <c r="E378" s="42"/>
      <c r="F378" s="23"/>
      <c r="G378" s="31"/>
      <c r="H378" s="37"/>
      <c r="I378" s="7"/>
    </row>
    <row r="379" spans="1:9" s="10" customFormat="1" ht="12.75">
      <c r="A379" s="8"/>
      <c r="B379" s="7"/>
      <c r="C379" s="8"/>
      <c r="D379" s="7"/>
      <c r="E379" s="42"/>
      <c r="F379" s="23"/>
      <c r="G379" s="31"/>
      <c r="H379" s="37"/>
      <c r="I379" s="7"/>
    </row>
    <row r="380" spans="1:9" s="10" customFormat="1" ht="12.75">
      <c r="A380" s="8"/>
      <c r="B380" s="7"/>
      <c r="C380" s="8"/>
      <c r="D380" s="7"/>
      <c r="E380" s="42"/>
      <c r="F380" s="23"/>
      <c r="G380" s="31"/>
      <c r="H380" s="37"/>
      <c r="I380" s="7"/>
    </row>
    <row r="381" spans="1:9" s="10" customFormat="1" ht="12.75">
      <c r="A381" s="8"/>
      <c r="B381" s="7"/>
      <c r="C381" s="8"/>
      <c r="D381" s="7"/>
      <c r="E381" s="42"/>
      <c r="F381" s="23"/>
      <c r="G381" s="31"/>
      <c r="H381" s="37"/>
      <c r="I381" s="7"/>
    </row>
    <row r="382" spans="1:9" s="10" customFormat="1" ht="12.75">
      <c r="A382" s="8"/>
      <c r="B382" s="7"/>
      <c r="C382" s="8"/>
      <c r="D382" s="7"/>
      <c r="E382" s="42"/>
      <c r="F382" s="23"/>
      <c r="G382" s="31"/>
      <c r="H382" s="37"/>
      <c r="I382" s="7"/>
    </row>
    <row r="383" spans="1:9" s="10" customFormat="1" ht="12.75">
      <c r="A383" s="8"/>
      <c r="B383" s="7"/>
      <c r="C383" s="8"/>
      <c r="D383" s="7"/>
      <c r="E383" s="42"/>
      <c r="F383" s="23"/>
      <c r="G383" s="31"/>
      <c r="H383" s="37"/>
      <c r="I383" s="7"/>
    </row>
    <row r="384" spans="1:9" s="10" customFormat="1" ht="12.75">
      <c r="A384" s="8"/>
      <c r="B384" s="7"/>
      <c r="C384" s="8"/>
      <c r="D384" s="7"/>
      <c r="E384" s="42"/>
      <c r="F384" s="23"/>
      <c r="G384" s="31"/>
      <c r="H384" s="37"/>
      <c r="I384" s="7"/>
    </row>
    <row r="385" spans="1:9" s="10" customFormat="1" ht="12.75">
      <c r="A385" s="8"/>
      <c r="B385" s="7"/>
      <c r="C385" s="8"/>
      <c r="D385" s="7"/>
      <c r="E385" s="42"/>
      <c r="F385" s="23"/>
      <c r="G385" s="31"/>
      <c r="H385" s="37"/>
      <c r="I385" s="7"/>
    </row>
    <row r="386" spans="1:9" s="10" customFormat="1" ht="12.75">
      <c r="A386" s="8"/>
      <c r="B386" s="7"/>
      <c r="C386" s="8"/>
      <c r="D386" s="7"/>
      <c r="E386" s="42"/>
      <c r="F386" s="23"/>
      <c r="G386" s="31"/>
      <c r="H386" s="37"/>
      <c r="I386" s="7"/>
    </row>
    <row r="387" spans="1:9" s="10" customFormat="1" ht="12.75">
      <c r="A387" s="8"/>
      <c r="B387" s="7"/>
      <c r="C387" s="9"/>
      <c r="D387" s="7"/>
      <c r="E387" s="42"/>
      <c r="F387" s="23"/>
      <c r="G387" s="31"/>
      <c r="H387" s="37"/>
      <c r="I387" s="7"/>
    </row>
    <row r="388" spans="1:9" s="10" customFormat="1" ht="12.75">
      <c r="A388" s="7"/>
      <c r="B388" s="7"/>
      <c r="C388" s="7"/>
      <c r="D388" s="7"/>
      <c r="E388" s="42"/>
      <c r="F388" s="23"/>
      <c r="G388" s="31"/>
      <c r="H388" s="37"/>
      <c r="I388" s="7"/>
    </row>
    <row r="389" spans="1:9" s="10" customFormat="1" ht="12.75">
      <c r="A389" s="7"/>
      <c r="B389" s="7"/>
      <c r="C389" s="7"/>
      <c r="D389" s="7"/>
      <c r="E389" s="42"/>
      <c r="F389" s="23"/>
      <c r="G389" s="31"/>
      <c r="H389" s="37"/>
      <c r="I389" s="7"/>
    </row>
    <row r="390" spans="1:9" s="10" customFormat="1" ht="12.75">
      <c r="A390" s="7"/>
      <c r="B390" s="7"/>
      <c r="C390" s="7"/>
      <c r="D390" s="7"/>
      <c r="E390" s="42"/>
      <c r="F390" s="23"/>
      <c r="G390" s="31"/>
      <c r="H390" s="37"/>
      <c r="I390" s="7"/>
    </row>
    <row r="391" spans="1:9" s="10" customFormat="1" ht="12.75">
      <c r="A391" s="7"/>
      <c r="B391" s="7"/>
      <c r="C391" s="7"/>
      <c r="D391" s="7"/>
      <c r="E391" s="42"/>
      <c r="F391" s="23"/>
      <c r="G391" s="31"/>
      <c r="H391" s="37"/>
      <c r="I391" s="7"/>
    </row>
    <row r="392" spans="1:9" s="10" customFormat="1" ht="12.75">
      <c r="A392" s="7"/>
      <c r="B392" s="7"/>
      <c r="C392" s="7"/>
      <c r="D392" s="7"/>
      <c r="E392" s="42"/>
      <c r="F392" s="23"/>
      <c r="G392" s="31"/>
      <c r="H392" s="37"/>
      <c r="I392" s="7"/>
    </row>
    <row r="393" spans="1:9" s="10" customFormat="1" ht="12.75">
      <c r="A393" s="7"/>
      <c r="B393" s="7"/>
      <c r="C393" s="7"/>
      <c r="D393" s="7"/>
      <c r="E393" s="42"/>
      <c r="F393" s="23"/>
      <c r="G393" s="31"/>
      <c r="H393" s="37"/>
      <c r="I393" s="7"/>
    </row>
    <row r="394" spans="1:9" s="10" customFormat="1" ht="12.75">
      <c r="A394" s="7"/>
      <c r="B394" s="7"/>
      <c r="C394" s="7"/>
      <c r="D394" s="7"/>
      <c r="E394" s="42"/>
      <c r="F394" s="23"/>
      <c r="G394" s="31"/>
      <c r="H394" s="37"/>
      <c r="I394" s="7"/>
    </row>
    <row r="395" spans="1:9" s="10" customFormat="1" ht="12.75">
      <c r="A395" s="12"/>
      <c r="B395" s="7"/>
      <c r="C395" s="7"/>
      <c r="D395" s="7"/>
      <c r="E395" s="42"/>
      <c r="F395" s="23"/>
      <c r="G395" s="31"/>
      <c r="H395" s="37"/>
      <c r="I395" s="7"/>
    </row>
    <row r="396" spans="1:9" s="10" customFormat="1" ht="12.75">
      <c r="A396" s="7"/>
      <c r="B396" s="7"/>
      <c r="C396" s="7"/>
      <c r="D396" s="7"/>
      <c r="E396" s="42"/>
      <c r="F396" s="23"/>
      <c r="G396" s="31"/>
      <c r="H396" s="37"/>
      <c r="I396" s="7"/>
    </row>
    <row r="397" spans="1:9" s="10" customFormat="1" ht="12.75">
      <c r="A397" s="7"/>
      <c r="B397" s="7"/>
      <c r="C397" s="7"/>
      <c r="D397" s="7"/>
      <c r="E397" s="42"/>
      <c r="F397" s="23"/>
      <c r="G397" s="31"/>
      <c r="H397" s="37"/>
      <c r="I397" s="7"/>
    </row>
    <row r="398" spans="1:9" s="10" customFormat="1" ht="12.75">
      <c r="A398" s="12"/>
      <c r="B398" s="7"/>
      <c r="C398" s="7"/>
      <c r="D398" s="7"/>
      <c r="E398" s="42"/>
      <c r="F398" s="23"/>
      <c r="G398" s="31"/>
      <c r="H398" s="37"/>
      <c r="I398" s="7"/>
    </row>
    <row r="399" spans="1:9" s="10" customFormat="1" ht="12.75">
      <c r="A399" s="12"/>
      <c r="B399" s="7"/>
      <c r="C399" s="7"/>
      <c r="D399" s="7"/>
      <c r="E399" s="42"/>
      <c r="F399" s="23"/>
      <c r="G399" s="31"/>
      <c r="H399" s="37"/>
      <c r="I399" s="7"/>
    </row>
    <row r="400" spans="1:9" s="10" customFormat="1" ht="12.75">
      <c r="A400" s="7"/>
      <c r="B400" s="7"/>
      <c r="C400" s="7"/>
      <c r="D400" s="7"/>
      <c r="E400" s="42"/>
      <c r="F400" s="23"/>
      <c r="G400" s="31"/>
      <c r="H400" s="37"/>
      <c r="I400" s="7"/>
    </row>
    <row r="401" spans="1:9" s="10" customFormat="1" ht="12.75">
      <c r="A401" s="12"/>
      <c r="B401" s="7"/>
      <c r="C401" s="7"/>
      <c r="D401" s="7"/>
      <c r="E401" s="42"/>
      <c r="F401" s="23"/>
      <c r="G401" s="31"/>
      <c r="H401" s="37"/>
      <c r="I401" s="7"/>
    </row>
    <row r="402" spans="1:9" s="10" customFormat="1" ht="12.75">
      <c r="A402" s="12"/>
      <c r="B402" s="7"/>
      <c r="C402" s="7"/>
      <c r="D402" s="7"/>
      <c r="E402" s="42"/>
      <c r="F402" s="23"/>
      <c r="G402" s="31"/>
      <c r="H402" s="37"/>
      <c r="I402" s="7"/>
    </row>
    <row r="403" spans="1:9" s="10" customFormat="1" ht="12.75">
      <c r="A403" s="12"/>
      <c r="B403" s="7"/>
      <c r="C403" s="7"/>
      <c r="D403" s="7"/>
      <c r="E403" s="42"/>
      <c r="F403" s="23"/>
      <c r="G403" s="31"/>
      <c r="H403" s="37"/>
      <c r="I403" s="7"/>
    </row>
    <row r="404" spans="1:9" s="10" customFormat="1" ht="12.75">
      <c r="A404" s="7"/>
      <c r="B404" s="11"/>
      <c r="C404" s="7"/>
      <c r="D404" s="7"/>
      <c r="E404" s="42"/>
      <c r="F404" s="23"/>
      <c r="G404" s="31"/>
      <c r="H404" s="37"/>
      <c r="I404" s="7"/>
    </row>
    <row r="405" spans="1:9" s="10" customFormat="1" ht="12.75">
      <c r="A405" s="11"/>
      <c r="B405" s="7"/>
      <c r="C405" s="11"/>
      <c r="D405" s="7"/>
      <c r="E405" s="42"/>
      <c r="F405" s="23"/>
      <c r="G405" s="31"/>
      <c r="H405" s="37"/>
      <c r="I405" s="7"/>
    </row>
    <row r="406" spans="1:9" s="10" customFormat="1" ht="12.75">
      <c r="A406" s="8"/>
      <c r="B406" s="7"/>
      <c r="C406" s="8"/>
      <c r="D406" s="7"/>
      <c r="E406" s="42"/>
      <c r="F406" s="23"/>
      <c r="G406" s="31"/>
      <c r="H406" s="37"/>
      <c r="I406" s="7"/>
    </row>
    <row r="407" spans="1:9" s="10" customFormat="1" ht="12.75">
      <c r="A407" s="8"/>
      <c r="B407" s="7"/>
      <c r="C407" s="8"/>
      <c r="D407" s="7"/>
      <c r="E407" s="42"/>
      <c r="F407" s="23"/>
      <c r="G407" s="31"/>
      <c r="H407" s="37"/>
      <c r="I407" s="7"/>
    </row>
    <row r="408" spans="1:9" s="10" customFormat="1" ht="12.75">
      <c r="A408" s="8"/>
      <c r="B408" s="7"/>
      <c r="C408" s="8"/>
      <c r="D408" s="7"/>
      <c r="E408" s="42"/>
      <c r="F408" s="23"/>
      <c r="G408" s="31"/>
      <c r="H408" s="37"/>
      <c r="I408" s="7"/>
    </row>
    <row r="409" spans="1:9" s="10" customFormat="1" ht="12.75">
      <c r="A409" s="8"/>
      <c r="B409" s="7"/>
      <c r="C409" s="8"/>
      <c r="D409" s="7"/>
      <c r="E409" s="42"/>
      <c r="F409" s="23"/>
      <c r="G409" s="31"/>
      <c r="H409" s="37"/>
      <c r="I409" s="7"/>
    </row>
    <row r="410" spans="1:9" s="10" customFormat="1" ht="12.75">
      <c r="A410" s="8"/>
      <c r="B410" s="7"/>
      <c r="C410" s="8"/>
      <c r="D410" s="7"/>
      <c r="E410" s="42"/>
      <c r="F410" s="23"/>
      <c r="G410" s="31"/>
      <c r="H410" s="37"/>
      <c r="I410" s="7"/>
    </row>
    <row r="411" spans="1:9" s="10" customFormat="1" ht="12.75">
      <c r="A411" s="8"/>
      <c r="B411" s="7"/>
      <c r="C411" s="8"/>
      <c r="D411" s="7"/>
      <c r="E411" s="42"/>
      <c r="F411" s="23"/>
      <c r="G411" s="31"/>
      <c r="H411" s="37"/>
      <c r="I411" s="7"/>
    </row>
    <row r="412" spans="1:9" s="10" customFormat="1" ht="12.75">
      <c r="A412" s="8"/>
      <c r="B412" s="7"/>
      <c r="C412" s="8"/>
      <c r="D412" s="7"/>
      <c r="E412" s="42"/>
      <c r="F412" s="23"/>
      <c r="G412" s="31"/>
      <c r="H412" s="37"/>
      <c r="I412" s="7"/>
    </row>
    <row r="413" spans="1:9" s="10" customFormat="1" ht="12.75">
      <c r="A413" s="8"/>
      <c r="B413" s="7"/>
      <c r="C413" s="8"/>
      <c r="D413" s="8"/>
      <c r="E413" s="42"/>
      <c r="F413" s="23"/>
      <c r="G413" s="31"/>
      <c r="H413" s="37"/>
      <c r="I413" s="8"/>
    </row>
    <row r="414" spans="1:9" s="10" customFormat="1" ht="12.75">
      <c r="A414" s="8"/>
      <c r="B414" s="7"/>
      <c r="C414" s="8"/>
      <c r="D414" s="8"/>
      <c r="E414" s="42"/>
      <c r="F414" s="23"/>
      <c r="G414" s="31"/>
      <c r="H414" s="37"/>
      <c r="I414" s="8"/>
    </row>
    <row r="415" spans="1:9" s="10" customFormat="1" ht="12.75">
      <c r="A415" s="8"/>
      <c r="B415" s="7"/>
      <c r="C415" s="8"/>
      <c r="D415" s="7"/>
      <c r="E415" s="42"/>
      <c r="F415" s="23"/>
      <c r="G415" s="31"/>
      <c r="H415" s="37"/>
      <c r="I415" s="7"/>
    </row>
    <row r="416" spans="1:9" s="10" customFormat="1" ht="12.75">
      <c r="A416" s="8"/>
      <c r="B416" s="7"/>
      <c r="C416" s="9"/>
      <c r="D416" s="7"/>
      <c r="E416" s="42"/>
      <c r="F416" s="23"/>
      <c r="G416" s="31"/>
      <c r="H416" s="37"/>
      <c r="I416" s="7"/>
    </row>
    <row r="417" spans="1:9" s="10" customFormat="1" ht="12.75">
      <c r="A417" s="8"/>
      <c r="B417" s="7"/>
      <c r="C417" s="8"/>
      <c r="D417" s="7"/>
      <c r="E417" s="42"/>
      <c r="F417" s="23"/>
      <c r="G417" s="31"/>
      <c r="H417" s="37"/>
      <c r="I417" s="7"/>
    </row>
    <row r="418" spans="1:9" s="10" customFormat="1" ht="12.75">
      <c r="A418" s="8"/>
      <c r="B418" s="7"/>
      <c r="C418" s="9"/>
      <c r="D418" s="7"/>
      <c r="E418" s="42"/>
      <c r="F418" s="23"/>
      <c r="G418" s="31"/>
      <c r="H418" s="37"/>
      <c r="I418" s="7"/>
    </row>
    <row r="419" spans="1:9" s="10" customFormat="1" ht="12.75">
      <c r="A419" s="8"/>
      <c r="B419" s="7"/>
      <c r="C419" s="8"/>
      <c r="D419" s="7"/>
      <c r="E419" s="42"/>
      <c r="F419" s="23"/>
      <c r="G419" s="31"/>
      <c r="H419" s="37"/>
      <c r="I419" s="7"/>
    </row>
    <row r="420" spans="1:9" s="10" customFormat="1" ht="12.75">
      <c r="A420" s="8"/>
      <c r="B420" s="7"/>
      <c r="C420" s="8"/>
      <c r="D420" s="7"/>
      <c r="E420" s="42"/>
      <c r="F420" s="23"/>
      <c r="G420" s="31"/>
      <c r="H420" s="37"/>
      <c r="I420" s="7"/>
    </row>
    <row r="421" spans="1:9" s="10" customFormat="1" ht="12.75">
      <c r="A421" s="8"/>
      <c r="B421" s="7"/>
      <c r="C421" s="8"/>
      <c r="D421" s="7"/>
      <c r="E421" s="42"/>
      <c r="F421" s="23"/>
      <c r="G421" s="31"/>
      <c r="H421" s="37"/>
      <c r="I421" s="7"/>
    </row>
    <row r="422" spans="1:9" s="10" customFormat="1" ht="12.75">
      <c r="A422" s="8"/>
      <c r="B422" s="7"/>
      <c r="C422" s="8"/>
      <c r="D422" s="7"/>
      <c r="E422" s="42"/>
      <c r="F422" s="23"/>
      <c r="G422" s="31"/>
      <c r="H422" s="37"/>
      <c r="I422" s="7"/>
    </row>
    <row r="423" spans="1:9" s="10" customFormat="1" ht="12.75">
      <c r="A423" s="8"/>
      <c r="B423" s="7"/>
      <c r="C423" s="8"/>
      <c r="D423" s="7"/>
      <c r="E423" s="42"/>
      <c r="F423" s="23"/>
      <c r="G423" s="31"/>
      <c r="H423" s="37"/>
      <c r="I423" s="7"/>
    </row>
    <row r="424" spans="1:9" s="10" customFormat="1" ht="12.75">
      <c r="A424" s="8"/>
      <c r="B424" s="7"/>
      <c r="C424" s="8"/>
      <c r="D424" s="7"/>
      <c r="E424" s="42"/>
      <c r="F424" s="23"/>
      <c r="G424" s="31"/>
      <c r="H424" s="37"/>
      <c r="I424" s="7"/>
    </row>
    <row r="425" spans="1:9" s="10" customFormat="1" ht="12.75">
      <c r="A425" s="8"/>
      <c r="B425" s="7"/>
      <c r="C425" s="8"/>
      <c r="D425" s="7"/>
      <c r="E425" s="42"/>
      <c r="F425" s="23"/>
      <c r="G425" s="31"/>
      <c r="H425" s="37"/>
      <c r="I425" s="7"/>
    </row>
    <row r="426" spans="1:9" s="10" customFormat="1" ht="12.75">
      <c r="A426" s="8"/>
      <c r="B426" s="7"/>
      <c r="C426" s="8"/>
      <c r="D426" s="7"/>
      <c r="E426" s="42"/>
      <c r="F426" s="23"/>
      <c r="G426" s="31"/>
      <c r="H426" s="37"/>
      <c r="I426" s="7"/>
    </row>
    <row r="427" spans="1:9" s="10" customFormat="1" ht="12.75">
      <c r="A427" s="8"/>
      <c r="B427" s="7"/>
      <c r="C427" s="9"/>
      <c r="D427" s="7"/>
      <c r="E427" s="42"/>
      <c r="F427" s="23"/>
      <c r="G427" s="31"/>
      <c r="H427" s="37"/>
      <c r="I427" s="7"/>
    </row>
    <row r="428" spans="1:9" s="10" customFormat="1" ht="12.75">
      <c r="A428" s="7"/>
      <c r="B428" s="7"/>
      <c r="C428" s="7"/>
      <c r="D428" s="7"/>
      <c r="E428" s="42"/>
      <c r="F428" s="23"/>
      <c r="G428" s="31"/>
      <c r="H428" s="37"/>
      <c r="I428" s="7"/>
    </row>
    <row r="429" spans="1:9" s="10" customFormat="1" ht="12.75">
      <c r="A429" s="7"/>
      <c r="B429" s="7"/>
      <c r="C429" s="7"/>
      <c r="D429" s="7"/>
      <c r="E429" s="42"/>
      <c r="F429" s="23"/>
      <c r="G429" s="31"/>
      <c r="H429" s="37"/>
      <c r="I429" s="7"/>
    </row>
    <row r="430" spans="1:9" s="10" customFormat="1" ht="12.75">
      <c r="A430" s="7"/>
      <c r="B430" s="7"/>
      <c r="C430" s="7"/>
      <c r="D430" s="7"/>
      <c r="E430" s="42"/>
      <c r="F430" s="23"/>
      <c r="G430" s="31"/>
      <c r="H430" s="37"/>
      <c r="I430" s="7"/>
    </row>
    <row r="431" spans="1:9" s="10" customFormat="1" ht="12.75">
      <c r="A431" s="12"/>
      <c r="B431" s="7"/>
      <c r="C431" s="7"/>
      <c r="D431" s="7"/>
      <c r="E431" s="42"/>
      <c r="F431" s="23"/>
      <c r="G431" s="31"/>
      <c r="H431" s="37"/>
      <c r="I431" s="7"/>
    </row>
    <row r="432" spans="1:9" s="10" customFormat="1" ht="12.75">
      <c r="A432" s="7"/>
      <c r="B432" s="7"/>
      <c r="C432" s="7"/>
      <c r="D432" s="7"/>
      <c r="E432" s="42"/>
      <c r="F432" s="23"/>
      <c r="G432" s="31"/>
      <c r="H432" s="37"/>
      <c r="I432" s="7"/>
    </row>
    <row r="433" spans="1:9" s="10" customFormat="1" ht="12.75">
      <c r="A433" s="7"/>
      <c r="B433" s="7"/>
      <c r="C433" s="7"/>
      <c r="D433" s="7"/>
      <c r="E433" s="42"/>
      <c r="F433" s="23"/>
      <c r="G433" s="31"/>
      <c r="H433" s="37"/>
      <c r="I433" s="7"/>
    </row>
    <row r="434" spans="1:9" s="10" customFormat="1" ht="12.75">
      <c r="A434" s="12"/>
      <c r="B434" s="7"/>
      <c r="C434" s="7"/>
      <c r="D434" s="7"/>
      <c r="E434" s="42"/>
      <c r="F434" s="23"/>
      <c r="G434" s="31"/>
      <c r="H434" s="37"/>
      <c r="I434" s="7"/>
    </row>
    <row r="435" spans="1:9" s="10" customFormat="1" ht="12.75">
      <c r="A435" s="12"/>
      <c r="B435" s="7"/>
      <c r="C435" s="7"/>
      <c r="D435" s="7"/>
      <c r="E435" s="42"/>
      <c r="F435" s="23"/>
      <c r="G435" s="31"/>
      <c r="H435" s="37"/>
      <c r="I435" s="7"/>
    </row>
    <row r="436" spans="1:9" s="10" customFormat="1" ht="12.75">
      <c r="A436" s="7"/>
      <c r="B436" s="7"/>
      <c r="C436" s="7"/>
      <c r="D436" s="7"/>
      <c r="E436" s="42"/>
      <c r="F436" s="23"/>
      <c r="G436" s="31"/>
      <c r="H436" s="37"/>
      <c r="I436" s="7"/>
    </row>
    <row r="437" spans="1:9" s="10" customFormat="1" ht="12.75">
      <c r="A437" s="12"/>
      <c r="B437" s="7"/>
      <c r="C437" s="7"/>
      <c r="D437" s="7"/>
      <c r="E437" s="42"/>
      <c r="F437" s="23"/>
      <c r="G437" s="31"/>
      <c r="H437" s="37"/>
      <c r="I437" s="7"/>
    </row>
    <row r="438" spans="1:9" s="10" customFormat="1" ht="12.75">
      <c r="A438" s="12"/>
      <c r="B438" s="7"/>
      <c r="C438" s="7"/>
      <c r="D438" s="7"/>
      <c r="E438" s="42"/>
      <c r="F438" s="23"/>
      <c r="G438" s="31"/>
      <c r="H438" s="37"/>
      <c r="I438" s="7"/>
    </row>
    <row r="439" spans="1:9" s="10" customFormat="1" ht="12.75">
      <c r="A439" s="12"/>
      <c r="B439" s="7"/>
      <c r="C439" s="7"/>
      <c r="D439" s="7"/>
      <c r="E439" s="42"/>
      <c r="F439" s="23"/>
      <c r="G439" s="31"/>
      <c r="H439" s="37"/>
      <c r="I439" s="7"/>
    </row>
    <row r="440" spans="1:9" s="10" customFormat="1" ht="12.75">
      <c r="A440" s="7"/>
      <c r="B440" s="11"/>
      <c r="C440" s="7"/>
      <c r="D440" s="7"/>
      <c r="E440" s="42"/>
      <c r="F440" s="23"/>
      <c r="G440" s="31"/>
      <c r="H440" s="37"/>
      <c r="I440" s="7"/>
    </row>
    <row r="441" spans="1:9" s="10" customFormat="1" ht="12.75">
      <c r="A441" s="11"/>
      <c r="B441" s="7"/>
      <c r="C441" s="11"/>
      <c r="D441" s="7"/>
      <c r="E441" s="42"/>
      <c r="F441" s="23"/>
      <c r="G441" s="31"/>
      <c r="H441" s="37"/>
      <c r="I441" s="7"/>
    </row>
    <row r="442" spans="1:9" s="10" customFormat="1" ht="12.75">
      <c r="A442" s="8"/>
      <c r="B442" s="7"/>
      <c r="C442" s="8"/>
      <c r="D442" s="7"/>
      <c r="E442" s="42"/>
      <c r="F442" s="23"/>
      <c r="G442" s="31"/>
      <c r="H442" s="37"/>
      <c r="I442" s="7"/>
    </row>
    <row r="443" spans="1:9" s="10" customFormat="1" ht="12.75">
      <c r="A443" s="8"/>
      <c r="B443" s="7"/>
      <c r="C443" s="8"/>
      <c r="D443" s="7"/>
      <c r="E443" s="42"/>
      <c r="F443" s="23"/>
      <c r="G443" s="31"/>
      <c r="H443" s="37"/>
      <c r="I443" s="7"/>
    </row>
    <row r="444" spans="1:9" s="10" customFormat="1" ht="12.75">
      <c r="A444" s="8"/>
      <c r="B444" s="7"/>
      <c r="C444" s="8"/>
      <c r="D444" s="7"/>
      <c r="E444" s="42"/>
      <c r="F444" s="23"/>
      <c r="G444" s="31"/>
      <c r="H444" s="37"/>
      <c r="I444" s="7"/>
    </row>
    <row r="445" spans="1:9" s="10" customFormat="1" ht="12.75">
      <c r="A445" s="8"/>
      <c r="B445" s="7"/>
      <c r="C445" s="9"/>
      <c r="D445" s="7"/>
      <c r="E445" s="42"/>
      <c r="F445" s="23"/>
      <c r="G445" s="31"/>
      <c r="H445" s="37"/>
      <c r="I445" s="7"/>
    </row>
    <row r="446" spans="1:9" s="10" customFormat="1" ht="12.75">
      <c r="A446" s="8"/>
      <c r="B446" s="7"/>
      <c r="C446" s="8"/>
      <c r="D446" s="7"/>
      <c r="E446" s="42"/>
      <c r="F446" s="23"/>
      <c r="G446" s="31"/>
      <c r="H446" s="37"/>
      <c r="I446" s="7"/>
    </row>
    <row r="447" spans="1:9" s="10" customFormat="1" ht="12.75">
      <c r="A447" s="8"/>
      <c r="B447" s="7"/>
      <c r="C447" s="8"/>
      <c r="D447" s="7"/>
      <c r="E447" s="42"/>
      <c r="F447" s="23"/>
      <c r="G447" s="31"/>
      <c r="H447" s="37"/>
      <c r="I447" s="7"/>
    </row>
    <row r="448" spans="1:9" s="10" customFormat="1" ht="12.75">
      <c r="A448" s="8"/>
      <c r="B448" s="7"/>
      <c r="C448" s="8"/>
      <c r="D448" s="7"/>
      <c r="E448" s="42"/>
      <c r="F448" s="23"/>
      <c r="G448" s="31"/>
      <c r="H448" s="37"/>
      <c r="I448" s="7"/>
    </row>
    <row r="449" spans="1:9" s="10" customFormat="1" ht="12.75">
      <c r="A449" s="8"/>
      <c r="B449" s="7"/>
      <c r="C449" s="8"/>
      <c r="D449" s="7"/>
      <c r="E449" s="42"/>
      <c r="F449" s="23"/>
      <c r="G449" s="31"/>
      <c r="H449" s="37"/>
      <c r="I449" s="7"/>
    </row>
    <row r="450" spans="1:9" s="10" customFormat="1" ht="12.75">
      <c r="A450" s="8"/>
      <c r="B450" s="7"/>
      <c r="C450" s="8"/>
      <c r="D450" s="7"/>
      <c r="E450" s="42"/>
      <c r="F450" s="23"/>
      <c r="G450" s="31"/>
      <c r="H450" s="37"/>
      <c r="I450" s="7"/>
    </row>
    <row r="451" spans="1:9" s="10" customFormat="1" ht="12.75">
      <c r="A451" s="8"/>
      <c r="B451" s="7"/>
      <c r="C451" s="9"/>
      <c r="D451" s="7"/>
      <c r="E451" s="42"/>
      <c r="F451" s="23"/>
      <c r="G451" s="31"/>
      <c r="H451" s="37"/>
      <c r="I451" s="7"/>
    </row>
    <row r="452" spans="1:9" s="10" customFormat="1" ht="12.75">
      <c r="A452" s="7"/>
      <c r="B452" s="7"/>
      <c r="C452" s="7"/>
      <c r="D452" s="7"/>
      <c r="E452" s="42"/>
      <c r="F452" s="23"/>
      <c r="G452" s="31"/>
      <c r="H452" s="37"/>
      <c r="I452" s="7"/>
    </row>
    <row r="453" spans="1:9" s="10" customFormat="1" ht="12.75">
      <c r="A453" s="7"/>
      <c r="B453" s="7"/>
      <c r="C453" s="7"/>
      <c r="D453" s="7"/>
      <c r="E453" s="42"/>
      <c r="F453" s="23"/>
      <c r="G453" s="31"/>
      <c r="H453" s="37"/>
      <c r="I453" s="7"/>
    </row>
    <row r="454" spans="1:9" s="10" customFormat="1" ht="12.75">
      <c r="A454" s="13"/>
      <c r="B454" s="13"/>
      <c r="C454" s="13"/>
      <c r="D454" s="13"/>
      <c r="E454" s="43"/>
      <c r="F454" s="24"/>
      <c r="G454" s="32"/>
      <c r="H454" s="38"/>
      <c r="I454" s="13"/>
    </row>
    <row r="455" spans="1:9" s="10" customFormat="1" ht="12.75">
      <c r="A455" s="13"/>
      <c r="B455" s="13"/>
      <c r="C455" s="13"/>
      <c r="D455" s="13"/>
      <c r="E455" s="43"/>
      <c r="F455" s="24"/>
      <c r="G455" s="32"/>
      <c r="H455" s="38"/>
      <c r="I455" s="13"/>
    </row>
    <row r="456" spans="1:9" s="10" customFormat="1" ht="12.75">
      <c r="A456" s="13"/>
      <c r="B456" s="13"/>
      <c r="C456" s="13"/>
      <c r="D456" s="13"/>
      <c r="E456" s="43"/>
      <c r="F456" s="24"/>
      <c r="G456" s="32"/>
      <c r="H456" s="38"/>
      <c r="I456" s="13"/>
    </row>
    <row r="457" spans="1:9" s="10" customFormat="1" ht="12.75">
      <c r="A457" s="13"/>
      <c r="B457" s="13"/>
      <c r="C457" s="13"/>
      <c r="D457" s="13"/>
      <c r="E457" s="43"/>
      <c r="F457" s="24"/>
      <c r="G457" s="32"/>
      <c r="H457" s="38"/>
      <c r="I457" s="13"/>
    </row>
    <row r="458" spans="1:9" s="10" customFormat="1" ht="12.75">
      <c r="A458" s="13"/>
      <c r="B458" s="13"/>
      <c r="C458" s="13"/>
      <c r="D458" s="13"/>
      <c r="E458" s="43"/>
      <c r="F458" s="24"/>
      <c r="G458" s="32"/>
      <c r="H458" s="38"/>
      <c r="I458" s="13"/>
    </row>
    <row r="459" spans="1:9" s="10" customFormat="1" ht="12.75">
      <c r="A459" s="13"/>
      <c r="B459" s="13"/>
      <c r="C459" s="13"/>
      <c r="D459" s="13"/>
      <c r="E459" s="43"/>
      <c r="F459" s="24"/>
      <c r="G459" s="32"/>
      <c r="H459" s="38"/>
      <c r="I459" s="13"/>
    </row>
    <row r="460" spans="1:9" s="10" customFormat="1" ht="12.75">
      <c r="A460" s="13"/>
      <c r="B460" s="13"/>
      <c r="C460" s="13"/>
      <c r="D460" s="13"/>
      <c r="E460" s="43"/>
      <c r="F460" s="24"/>
      <c r="G460" s="32"/>
      <c r="H460" s="38"/>
      <c r="I460" s="13"/>
    </row>
    <row r="461" spans="1:9" s="10" customFormat="1" ht="12.75">
      <c r="A461" s="13"/>
      <c r="B461" s="13"/>
      <c r="C461" s="13"/>
      <c r="D461" s="13"/>
      <c r="E461" s="43"/>
      <c r="F461" s="24"/>
      <c r="G461" s="32"/>
      <c r="H461" s="38"/>
      <c r="I461" s="13"/>
    </row>
    <row r="462" spans="1:9" s="10" customFormat="1" ht="12.75">
      <c r="A462" s="13"/>
      <c r="B462" s="13"/>
      <c r="C462" s="13"/>
      <c r="D462" s="13"/>
      <c r="E462" s="43"/>
      <c r="F462" s="24"/>
      <c r="G462" s="32"/>
      <c r="H462" s="38"/>
      <c r="I462" s="13"/>
    </row>
    <row r="463" spans="1:9" s="10" customFormat="1" ht="12.75">
      <c r="A463" s="13"/>
      <c r="B463" s="13"/>
      <c r="C463" s="13"/>
      <c r="D463" s="13"/>
      <c r="E463" s="43"/>
      <c r="F463" s="24"/>
      <c r="G463" s="32"/>
      <c r="H463" s="38"/>
      <c r="I463" s="13"/>
    </row>
    <row r="464" spans="1:9" s="10" customFormat="1" ht="12.75">
      <c r="A464" s="13"/>
      <c r="B464" s="13"/>
      <c r="C464" s="13"/>
      <c r="D464" s="13"/>
      <c r="E464" s="43"/>
      <c r="F464" s="24"/>
      <c r="G464" s="32"/>
      <c r="H464" s="38"/>
      <c r="I464" s="13"/>
    </row>
    <row r="465" spans="1:9" s="10" customFormat="1" ht="12.75">
      <c r="A465" s="13"/>
      <c r="B465" s="13"/>
      <c r="C465" s="13"/>
      <c r="D465" s="13"/>
      <c r="E465" s="43"/>
      <c r="F465" s="24"/>
      <c r="G465" s="32"/>
      <c r="H465" s="38"/>
      <c r="I465" s="13"/>
    </row>
    <row r="466" spans="1:9" s="10" customFormat="1" ht="12.75">
      <c r="A466" s="13"/>
      <c r="B466" s="13"/>
      <c r="C466" s="13"/>
      <c r="D466" s="13"/>
      <c r="E466" s="43"/>
      <c r="F466" s="24"/>
      <c r="G466" s="32"/>
      <c r="H466" s="38"/>
      <c r="I466" s="13"/>
    </row>
    <row r="467" spans="1:9" s="10" customFormat="1" ht="12.75">
      <c r="A467" s="13"/>
      <c r="B467" s="13"/>
      <c r="C467" s="13"/>
      <c r="D467" s="13"/>
      <c r="E467" s="43"/>
      <c r="F467" s="24"/>
      <c r="G467" s="32"/>
      <c r="H467" s="38"/>
      <c r="I467" s="13"/>
    </row>
    <row r="468" spans="1:9" s="10" customFormat="1" ht="12.75">
      <c r="A468" s="13"/>
      <c r="B468" s="13"/>
      <c r="C468" s="13"/>
      <c r="D468" s="13"/>
      <c r="E468" s="43"/>
      <c r="F468" s="24"/>
      <c r="G468" s="32"/>
      <c r="H468" s="38"/>
      <c r="I468" s="13"/>
    </row>
    <row r="469" spans="1:9" s="10" customFormat="1" ht="12.75">
      <c r="A469" s="13"/>
      <c r="B469" s="13"/>
      <c r="C469" s="13"/>
      <c r="D469" s="13"/>
      <c r="E469" s="43"/>
      <c r="F469" s="24"/>
      <c r="G469" s="32"/>
      <c r="H469" s="38"/>
      <c r="I469" s="13"/>
    </row>
    <row r="470" spans="1:9" s="10" customFormat="1" ht="12.75">
      <c r="A470" s="13"/>
      <c r="B470" s="13"/>
      <c r="C470" s="13"/>
      <c r="D470" s="13"/>
      <c r="E470" s="43"/>
      <c r="F470" s="24"/>
      <c r="G470" s="32"/>
      <c r="H470" s="38"/>
      <c r="I470" s="13"/>
    </row>
    <row r="471" spans="1:9" s="10" customFormat="1" ht="12.75">
      <c r="A471" s="13"/>
      <c r="B471" s="13"/>
      <c r="C471" s="13"/>
      <c r="D471" s="13"/>
      <c r="E471" s="43"/>
      <c r="F471" s="24"/>
      <c r="G471" s="32"/>
      <c r="H471" s="38"/>
      <c r="I471" s="13"/>
    </row>
    <row r="472" spans="1:9" s="10" customFormat="1" ht="12.75">
      <c r="A472" s="13"/>
      <c r="B472" s="13"/>
      <c r="C472" s="13"/>
      <c r="D472" s="13"/>
      <c r="E472" s="43"/>
      <c r="F472" s="24"/>
      <c r="G472" s="32"/>
      <c r="H472" s="38"/>
      <c r="I472" s="13"/>
    </row>
    <row r="473" spans="1:9" s="10" customFormat="1" ht="12.75">
      <c r="A473" s="13"/>
      <c r="B473" s="13"/>
      <c r="C473" s="13"/>
      <c r="D473" s="13"/>
      <c r="E473" s="43"/>
      <c r="F473" s="24"/>
      <c r="G473" s="32"/>
      <c r="H473" s="38"/>
      <c r="I473" s="13"/>
    </row>
    <row r="474" spans="5:8" s="10" customFormat="1" ht="12.75">
      <c r="E474" s="44"/>
      <c r="F474" s="25"/>
      <c r="G474" s="33"/>
      <c r="H474" s="39"/>
    </row>
    <row r="475" spans="5:8" s="10" customFormat="1" ht="12.75">
      <c r="E475" s="44"/>
      <c r="F475" s="25"/>
      <c r="G475" s="33"/>
      <c r="H475" s="39"/>
    </row>
    <row r="476" spans="5:8" s="10" customFormat="1" ht="12.75">
      <c r="E476" s="44"/>
      <c r="F476" s="25"/>
      <c r="G476" s="33"/>
      <c r="H476" s="39"/>
    </row>
    <row r="477" spans="5:8" s="10" customFormat="1" ht="12.75">
      <c r="E477" s="44"/>
      <c r="F477" s="25"/>
      <c r="G477" s="33"/>
      <c r="H477" s="39"/>
    </row>
    <row r="478" spans="5:8" s="10" customFormat="1" ht="12.75">
      <c r="E478" s="44"/>
      <c r="F478" s="25"/>
      <c r="G478" s="33"/>
      <c r="H478" s="39"/>
    </row>
    <row r="479" spans="5:8" s="10" customFormat="1" ht="12.75">
      <c r="E479" s="44"/>
      <c r="F479" s="25"/>
      <c r="G479" s="33"/>
      <c r="H479" s="39"/>
    </row>
    <row r="480" spans="5:8" s="10" customFormat="1" ht="12.75">
      <c r="E480" s="44"/>
      <c r="F480" s="25"/>
      <c r="G480" s="33"/>
      <c r="H480" s="39"/>
    </row>
    <row r="481" spans="5:8" s="10" customFormat="1" ht="12.75">
      <c r="E481" s="44"/>
      <c r="F481" s="25"/>
      <c r="G481" s="33"/>
      <c r="H481" s="39"/>
    </row>
    <row r="482" spans="5:8" s="10" customFormat="1" ht="12.75">
      <c r="E482" s="44"/>
      <c r="F482" s="25"/>
      <c r="G482" s="33"/>
      <c r="H482" s="39"/>
    </row>
    <row r="483" spans="5:8" s="10" customFormat="1" ht="12.75">
      <c r="E483" s="44"/>
      <c r="F483" s="25"/>
      <c r="G483" s="33"/>
      <c r="H483" s="39"/>
    </row>
    <row r="484" spans="5:8" s="10" customFormat="1" ht="12.75">
      <c r="E484" s="44"/>
      <c r="F484" s="25"/>
      <c r="G484" s="33"/>
      <c r="H484" s="39"/>
    </row>
    <row r="485" spans="5:8" s="10" customFormat="1" ht="12.75">
      <c r="E485" s="44"/>
      <c r="F485" s="25"/>
      <c r="G485" s="33"/>
      <c r="H485" s="39"/>
    </row>
    <row r="486" spans="5:8" s="10" customFormat="1" ht="12.75">
      <c r="E486" s="44"/>
      <c r="F486" s="25"/>
      <c r="G486" s="33"/>
      <c r="H486" s="39"/>
    </row>
    <row r="487" spans="5:8" s="10" customFormat="1" ht="12.75">
      <c r="E487" s="44"/>
      <c r="F487" s="25"/>
      <c r="G487" s="33"/>
      <c r="H487" s="39"/>
    </row>
    <row r="488" spans="5:8" s="10" customFormat="1" ht="12.75">
      <c r="E488" s="44"/>
      <c r="F488" s="25"/>
      <c r="G488" s="33"/>
      <c r="H488" s="39"/>
    </row>
    <row r="489" spans="5:8" s="10" customFormat="1" ht="12.75">
      <c r="E489" s="44"/>
      <c r="F489" s="25"/>
      <c r="G489" s="33"/>
      <c r="H489" s="39"/>
    </row>
    <row r="490" spans="5:8" s="10" customFormat="1" ht="12.75">
      <c r="E490" s="44"/>
      <c r="F490" s="25"/>
      <c r="G490" s="33"/>
      <c r="H490" s="39"/>
    </row>
    <row r="491" spans="5:8" s="10" customFormat="1" ht="12.75">
      <c r="E491" s="44"/>
      <c r="F491" s="25"/>
      <c r="G491" s="33"/>
      <c r="H491" s="39"/>
    </row>
    <row r="492" spans="5:8" s="10" customFormat="1" ht="12.75">
      <c r="E492" s="44"/>
      <c r="F492" s="25"/>
      <c r="G492" s="33"/>
      <c r="H492" s="39"/>
    </row>
    <row r="493" spans="5:8" s="10" customFormat="1" ht="12.75">
      <c r="E493" s="44"/>
      <c r="F493" s="25"/>
      <c r="G493" s="33"/>
      <c r="H493" s="39"/>
    </row>
    <row r="494" spans="5:8" s="10" customFormat="1" ht="12.75">
      <c r="E494" s="44"/>
      <c r="F494" s="25"/>
      <c r="G494" s="33"/>
      <c r="H494" s="39"/>
    </row>
    <row r="495" spans="5:8" s="10" customFormat="1" ht="12.75">
      <c r="E495" s="44"/>
      <c r="F495" s="25"/>
      <c r="G495" s="33"/>
      <c r="H495" s="39"/>
    </row>
    <row r="496" spans="5:8" s="10" customFormat="1" ht="12.75">
      <c r="E496" s="44"/>
      <c r="F496" s="25"/>
      <c r="G496" s="33"/>
      <c r="H496" s="39"/>
    </row>
    <row r="497" spans="5:8" s="10" customFormat="1" ht="12.75">
      <c r="E497" s="44"/>
      <c r="F497" s="25"/>
      <c r="G497" s="33"/>
      <c r="H497" s="39"/>
    </row>
    <row r="498" spans="5:8" s="10" customFormat="1" ht="12.75">
      <c r="E498" s="44"/>
      <c r="F498" s="25"/>
      <c r="G498" s="33"/>
      <c r="H498" s="39"/>
    </row>
    <row r="499" spans="5:8" s="10" customFormat="1" ht="12.75">
      <c r="E499" s="44"/>
      <c r="F499" s="25"/>
      <c r="G499" s="33"/>
      <c r="H499" s="39"/>
    </row>
    <row r="500" spans="5:8" s="10" customFormat="1" ht="12.75">
      <c r="E500" s="44"/>
      <c r="F500" s="25"/>
      <c r="G500" s="33"/>
      <c r="H500" s="39"/>
    </row>
    <row r="501" spans="5:8" s="10" customFormat="1" ht="12.75">
      <c r="E501" s="44"/>
      <c r="F501" s="25"/>
      <c r="G501" s="33"/>
      <c r="H501" s="39"/>
    </row>
    <row r="502" spans="5:8" s="10" customFormat="1" ht="12.75">
      <c r="E502" s="44"/>
      <c r="F502" s="25"/>
      <c r="G502" s="33"/>
      <c r="H502" s="39"/>
    </row>
    <row r="503" spans="5:8" s="10" customFormat="1" ht="12.75">
      <c r="E503" s="44"/>
      <c r="F503" s="25"/>
      <c r="G503" s="33"/>
      <c r="H503" s="39"/>
    </row>
    <row r="504" spans="5:8" s="10" customFormat="1" ht="12.75">
      <c r="E504" s="44"/>
      <c r="F504" s="25"/>
      <c r="G504" s="33"/>
      <c r="H504" s="39"/>
    </row>
    <row r="505" spans="5:8" s="10" customFormat="1" ht="12.75">
      <c r="E505" s="44"/>
      <c r="F505" s="25"/>
      <c r="G505" s="33"/>
      <c r="H505" s="39"/>
    </row>
    <row r="506" spans="5:8" s="10" customFormat="1" ht="12.75">
      <c r="E506" s="44"/>
      <c r="F506" s="25"/>
      <c r="G506" s="33"/>
      <c r="H506" s="39"/>
    </row>
    <row r="507" spans="5:8" s="10" customFormat="1" ht="12.75">
      <c r="E507" s="44"/>
      <c r="F507" s="25"/>
      <c r="G507" s="33"/>
      <c r="H507" s="39"/>
    </row>
    <row r="508" spans="5:8" s="10" customFormat="1" ht="12.75">
      <c r="E508" s="44"/>
      <c r="F508" s="25"/>
      <c r="G508" s="33"/>
      <c r="H508" s="39"/>
    </row>
    <row r="509" spans="5:8" s="10" customFormat="1" ht="12.75">
      <c r="E509" s="44"/>
      <c r="F509" s="25"/>
      <c r="G509" s="33"/>
      <c r="H509" s="39"/>
    </row>
    <row r="510" spans="5:8" s="10" customFormat="1" ht="12.75">
      <c r="E510" s="44"/>
      <c r="F510" s="25"/>
      <c r="G510" s="33"/>
      <c r="H510" s="39"/>
    </row>
    <row r="511" spans="5:8" s="10" customFormat="1" ht="12.75">
      <c r="E511" s="44"/>
      <c r="F511" s="25"/>
      <c r="G511" s="33"/>
      <c r="H511" s="39"/>
    </row>
    <row r="512" spans="5:8" s="10" customFormat="1" ht="12.75">
      <c r="E512" s="44"/>
      <c r="F512" s="25"/>
      <c r="G512" s="33"/>
      <c r="H512" s="39"/>
    </row>
    <row r="513" spans="5:8" s="10" customFormat="1" ht="12.75">
      <c r="E513" s="44"/>
      <c r="F513" s="25"/>
      <c r="G513" s="33"/>
      <c r="H513" s="39"/>
    </row>
    <row r="514" spans="5:8" s="10" customFormat="1" ht="12.75">
      <c r="E514" s="44"/>
      <c r="F514" s="25"/>
      <c r="G514" s="33"/>
      <c r="H514" s="39"/>
    </row>
    <row r="515" spans="5:8" s="10" customFormat="1" ht="12.75">
      <c r="E515" s="44"/>
      <c r="F515" s="25"/>
      <c r="G515" s="33"/>
      <c r="H515" s="39"/>
    </row>
    <row r="516" spans="5:8" s="10" customFormat="1" ht="12.75">
      <c r="E516" s="44"/>
      <c r="F516" s="25"/>
      <c r="G516" s="33"/>
      <c r="H516" s="39"/>
    </row>
    <row r="517" spans="5:8" s="10" customFormat="1" ht="12.75">
      <c r="E517" s="44"/>
      <c r="F517" s="25"/>
      <c r="G517" s="33"/>
      <c r="H517" s="39"/>
    </row>
    <row r="518" spans="5:8" s="10" customFormat="1" ht="12.75">
      <c r="E518" s="44"/>
      <c r="F518" s="25"/>
      <c r="G518" s="33"/>
      <c r="H518" s="39"/>
    </row>
    <row r="519" spans="5:8" s="10" customFormat="1" ht="12.75">
      <c r="E519" s="44"/>
      <c r="F519" s="25"/>
      <c r="G519" s="33"/>
      <c r="H519" s="39"/>
    </row>
    <row r="520" spans="5:8" s="10" customFormat="1" ht="12.75">
      <c r="E520" s="44"/>
      <c r="F520" s="25"/>
      <c r="G520" s="33"/>
      <c r="H520" s="39"/>
    </row>
    <row r="521" spans="5:8" s="10" customFormat="1" ht="12.75">
      <c r="E521" s="44"/>
      <c r="F521" s="25"/>
      <c r="G521" s="33"/>
      <c r="H521" s="39"/>
    </row>
    <row r="522" spans="5:8" s="10" customFormat="1" ht="12.75">
      <c r="E522" s="44"/>
      <c r="F522" s="25"/>
      <c r="G522" s="33"/>
      <c r="H522" s="39"/>
    </row>
    <row r="523" spans="5:8" s="10" customFormat="1" ht="12.75">
      <c r="E523" s="44"/>
      <c r="F523" s="25"/>
      <c r="G523" s="33"/>
      <c r="H523" s="39"/>
    </row>
    <row r="524" spans="5:8" s="10" customFormat="1" ht="12.75">
      <c r="E524" s="44"/>
      <c r="F524" s="25"/>
      <c r="G524" s="33"/>
      <c r="H524" s="39"/>
    </row>
    <row r="525" spans="5:8" s="10" customFormat="1" ht="12.75">
      <c r="E525" s="44"/>
      <c r="F525" s="25"/>
      <c r="G525" s="33"/>
      <c r="H525" s="39"/>
    </row>
    <row r="526" spans="5:8" s="10" customFormat="1" ht="12.75">
      <c r="E526" s="44"/>
      <c r="F526" s="25"/>
      <c r="G526" s="33"/>
      <c r="H526" s="39"/>
    </row>
    <row r="527" spans="5:8" s="10" customFormat="1" ht="12.75">
      <c r="E527" s="44"/>
      <c r="F527" s="25"/>
      <c r="G527" s="33"/>
      <c r="H527" s="39"/>
    </row>
    <row r="528" spans="5:8" s="10" customFormat="1" ht="12.75">
      <c r="E528" s="44"/>
      <c r="F528" s="25"/>
      <c r="G528" s="33"/>
      <c r="H528" s="39"/>
    </row>
    <row r="529" spans="5:8" s="10" customFormat="1" ht="12.75">
      <c r="E529" s="44"/>
      <c r="F529" s="25"/>
      <c r="G529" s="33"/>
      <c r="H529" s="39"/>
    </row>
    <row r="530" spans="5:8" s="10" customFormat="1" ht="12.75">
      <c r="E530" s="44"/>
      <c r="F530" s="25"/>
      <c r="G530" s="33"/>
      <c r="H530" s="39"/>
    </row>
    <row r="531" spans="5:8" s="10" customFormat="1" ht="12.75">
      <c r="E531" s="44"/>
      <c r="F531" s="25"/>
      <c r="G531" s="33"/>
      <c r="H531" s="39"/>
    </row>
    <row r="532" spans="5:8" s="10" customFormat="1" ht="12.75">
      <c r="E532" s="44"/>
      <c r="F532" s="25"/>
      <c r="G532" s="33"/>
      <c r="H532" s="39"/>
    </row>
    <row r="533" spans="5:8" s="10" customFormat="1" ht="12.75">
      <c r="E533" s="44"/>
      <c r="F533" s="25"/>
      <c r="G533" s="33"/>
      <c r="H533" s="39"/>
    </row>
    <row r="534" spans="5:8" s="10" customFormat="1" ht="12.75">
      <c r="E534" s="44"/>
      <c r="F534" s="25"/>
      <c r="G534" s="33"/>
      <c r="H534" s="39"/>
    </row>
    <row r="535" spans="5:8" s="10" customFormat="1" ht="12.75">
      <c r="E535" s="44"/>
      <c r="F535" s="25"/>
      <c r="G535" s="33"/>
      <c r="H535" s="39"/>
    </row>
    <row r="536" spans="5:8" s="10" customFormat="1" ht="12.75">
      <c r="E536" s="44"/>
      <c r="F536" s="25"/>
      <c r="G536" s="33"/>
      <c r="H536" s="39"/>
    </row>
    <row r="537" spans="5:8" s="10" customFormat="1" ht="12.75">
      <c r="E537" s="44"/>
      <c r="F537" s="25"/>
      <c r="G537" s="33"/>
      <c r="H537" s="39"/>
    </row>
    <row r="538" spans="5:8" s="10" customFormat="1" ht="12.75">
      <c r="E538" s="44"/>
      <c r="F538" s="25"/>
      <c r="G538" s="33"/>
      <c r="H538" s="39"/>
    </row>
    <row r="539" spans="5:8" s="10" customFormat="1" ht="12.75">
      <c r="E539" s="44"/>
      <c r="F539" s="25"/>
      <c r="G539" s="33"/>
      <c r="H539" s="39"/>
    </row>
    <row r="540" spans="5:8" s="10" customFormat="1" ht="12.75">
      <c r="E540" s="44"/>
      <c r="F540" s="25"/>
      <c r="G540" s="33"/>
      <c r="H540" s="39"/>
    </row>
    <row r="541" spans="5:8" s="10" customFormat="1" ht="12.75">
      <c r="E541" s="44"/>
      <c r="F541" s="25"/>
      <c r="G541" s="33"/>
      <c r="H541" s="39"/>
    </row>
    <row r="542" spans="5:8" s="10" customFormat="1" ht="12.75">
      <c r="E542" s="44"/>
      <c r="F542" s="25"/>
      <c r="G542" s="33"/>
      <c r="H542" s="39"/>
    </row>
    <row r="543" spans="5:8" s="10" customFormat="1" ht="12.75">
      <c r="E543" s="44"/>
      <c r="F543" s="25"/>
      <c r="G543" s="33"/>
      <c r="H543" s="39"/>
    </row>
    <row r="544" spans="5:8" s="10" customFormat="1" ht="12.75">
      <c r="E544" s="44"/>
      <c r="F544" s="25"/>
      <c r="G544" s="33"/>
      <c r="H544" s="39"/>
    </row>
    <row r="545" spans="5:8" s="10" customFormat="1" ht="12.75">
      <c r="E545" s="44"/>
      <c r="F545" s="25"/>
      <c r="G545" s="33"/>
      <c r="H545" s="39"/>
    </row>
    <row r="546" spans="5:8" s="10" customFormat="1" ht="12.75">
      <c r="E546" s="44"/>
      <c r="F546" s="25"/>
      <c r="G546" s="33"/>
      <c r="H546" s="39"/>
    </row>
    <row r="547" spans="5:8" s="10" customFormat="1" ht="12.75">
      <c r="E547" s="44"/>
      <c r="F547" s="25"/>
      <c r="G547" s="33"/>
      <c r="H547" s="39"/>
    </row>
    <row r="548" spans="5:8" s="10" customFormat="1" ht="12.75">
      <c r="E548" s="44"/>
      <c r="F548" s="25"/>
      <c r="G548" s="33"/>
      <c r="H548" s="39"/>
    </row>
    <row r="549" spans="5:8" s="10" customFormat="1" ht="12.75">
      <c r="E549" s="44"/>
      <c r="F549" s="25"/>
      <c r="G549" s="33"/>
      <c r="H549" s="39"/>
    </row>
    <row r="550" spans="5:8" s="10" customFormat="1" ht="12.75">
      <c r="E550" s="44"/>
      <c r="F550" s="25"/>
      <c r="G550" s="33"/>
      <c r="H550" s="39"/>
    </row>
    <row r="551" spans="5:8" s="10" customFormat="1" ht="12.75">
      <c r="E551" s="44"/>
      <c r="F551" s="25"/>
      <c r="G551" s="33"/>
      <c r="H551" s="39"/>
    </row>
    <row r="552" spans="5:8" s="10" customFormat="1" ht="12.75">
      <c r="E552" s="44"/>
      <c r="F552" s="25"/>
      <c r="G552" s="33"/>
      <c r="H552" s="39"/>
    </row>
    <row r="553" spans="5:8" s="10" customFormat="1" ht="12.75">
      <c r="E553" s="44"/>
      <c r="F553" s="25"/>
      <c r="G553" s="33"/>
      <c r="H553" s="39"/>
    </row>
    <row r="554" spans="5:8" s="10" customFormat="1" ht="12.75">
      <c r="E554" s="44"/>
      <c r="F554" s="25"/>
      <c r="G554" s="33"/>
      <c r="H554" s="39"/>
    </row>
    <row r="555" spans="5:8" s="10" customFormat="1" ht="12.75">
      <c r="E555" s="44"/>
      <c r="F555" s="25"/>
      <c r="G555" s="33"/>
      <c r="H555" s="39"/>
    </row>
    <row r="556" spans="5:8" s="10" customFormat="1" ht="12.75">
      <c r="E556" s="44"/>
      <c r="F556" s="25"/>
      <c r="G556" s="33"/>
      <c r="H556" s="39"/>
    </row>
    <row r="557" spans="5:8" s="10" customFormat="1" ht="12.75">
      <c r="E557" s="44"/>
      <c r="F557" s="25"/>
      <c r="G557" s="33"/>
      <c r="H557" s="39"/>
    </row>
    <row r="558" spans="5:8" s="10" customFormat="1" ht="12.75">
      <c r="E558" s="44"/>
      <c r="F558" s="25"/>
      <c r="G558" s="33"/>
      <c r="H558" s="39"/>
    </row>
    <row r="559" spans="5:8" s="10" customFormat="1" ht="12.75">
      <c r="E559" s="44"/>
      <c r="F559" s="25"/>
      <c r="G559" s="33"/>
      <c r="H559" s="39"/>
    </row>
    <row r="560" spans="5:8" s="10" customFormat="1" ht="12.75">
      <c r="E560" s="44"/>
      <c r="F560" s="25"/>
      <c r="G560" s="33"/>
      <c r="H560" s="39"/>
    </row>
    <row r="561" spans="5:8" s="10" customFormat="1" ht="12.75">
      <c r="E561" s="44"/>
      <c r="F561" s="25"/>
      <c r="G561" s="33"/>
      <c r="H561" s="39"/>
    </row>
    <row r="562" spans="5:8" s="10" customFormat="1" ht="12.75">
      <c r="E562" s="44"/>
      <c r="F562" s="25"/>
      <c r="G562" s="33"/>
      <c r="H562" s="39"/>
    </row>
    <row r="563" spans="5:8" s="10" customFormat="1" ht="12.75">
      <c r="E563" s="44"/>
      <c r="F563" s="25"/>
      <c r="G563" s="33"/>
      <c r="H563" s="39"/>
    </row>
    <row r="564" spans="5:8" s="10" customFormat="1" ht="12.75">
      <c r="E564" s="44"/>
      <c r="F564" s="25"/>
      <c r="G564" s="33"/>
      <c r="H564" s="39"/>
    </row>
    <row r="565" spans="5:8" s="10" customFormat="1" ht="12.75">
      <c r="E565" s="44"/>
      <c r="F565" s="25"/>
      <c r="G565" s="33"/>
      <c r="H565" s="39"/>
    </row>
    <row r="566" spans="5:8" s="10" customFormat="1" ht="12.75">
      <c r="E566" s="44"/>
      <c r="F566" s="25"/>
      <c r="G566" s="33"/>
      <c r="H566" s="39"/>
    </row>
    <row r="567" spans="5:8" s="10" customFormat="1" ht="12.75">
      <c r="E567" s="44"/>
      <c r="F567" s="25"/>
      <c r="G567" s="33"/>
      <c r="H567" s="39"/>
    </row>
    <row r="568" spans="5:8" s="10" customFormat="1" ht="12.75">
      <c r="E568" s="44"/>
      <c r="F568" s="25"/>
      <c r="G568" s="33"/>
      <c r="H568" s="39"/>
    </row>
    <row r="569" spans="5:8" s="10" customFormat="1" ht="12.75">
      <c r="E569" s="44"/>
      <c r="F569" s="25"/>
      <c r="G569" s="33"/>
      <c r="H569" s="39"/>
    </row>
    <row r="570" spans="5:8" s="10" customFormat="1" ht="12.75">
      <c r="E570" s="44"/>
      <c r="F570" s="25"/>
      <c r="G570" s="33"/>
      <c r="H570" s="39"/>
    </row>
    <row r="571" spans="5:8" s="10" customFormat="1" ht="12.75">
      <c r="E571" s="44"/>
      <c r="F571" s="25"/>
      <c r="G571" s="33"/>
      <c r="H571" s="39"/>
    </row>
    <row r="572" spans="5:8" s="10" customFormat="1" ht="12.75">
      <c r="E572" s="44"/>
      <c r="F572" s="25"/>
      <c r="G572" s="33"/>
      <c r="H572" s="39"/>
    </row>
    <row r="573" spans="5:8" s="10" customFormat="1" ht="12.75">
      <c r="E573" s="44"/>
      <c r="F573" s="25"/>
      <c r="G573" s="33"/>
      <c r="H573" s="39"/>
    </row>
    <row r="574" spans="5:8" s="10" customFormat="1" ht="12.75">
      <c r="E574" s="44"/>
      <c r="F574" s="25"/>
      <c r="G574" s="33"/>
      <c r="H574" s="39"/>
    </row>
    <row r="575" spans="5:8" s="10" customFormat="1" ht="12.75">
      <c r="E575" s="44"/>
      <c r="F575" s="25"/>
      <c r="G575" s="33"/>
      <c r="H575" s="39"/>
    </row>
    <row r="576" spans="5:8" s="10" customFormat="1" ht="12.75">
      <c r="E576" s="44"/>
      <c r="F576" s="25"/>
      <c r="G576" s="33"/>
      <c r="H576" s="39"/>
    </row>
    <row r="577" spans="5:8" s="10" customFormat="1" ht="12.75">
      <c r="E577" s="44"/>
      <c r="F577" s="25"/>
      <c r="G577" s="33"/>
      <c r="H577" s="39"/>
    </row>
    <row r="578" spans="5:8" s="10" customFormat="1" ht="12.75">
      <c r="E578" s="44"/>
      <c r="F578" s="25"/>
      <c r="G578" s="33"/>
      <c r="H578" s="39"/>
    </row>
    <row r="579" spans="5:8" s="10" customFormat="1" ht="12.75">
      <c r="E579" s="44"/>
      <c r="F579" s="25"/>
      <c r="G579" s="33"/>
      <c r="H579" s="39"/>
    </row>
    <row r="580" spans="5:8" s="10" customFormat="1" ht="12.75">
      <c r="E580" s="44"/>
      <c r="F580" s="25"/>
      <c r="G580" s="33"/>
      <c r="H580" s="39"/>
    </row>
    <row r="581" spans="5:8" s="10" customFormat="1" ht="12.75">
      <c r="E581" s="44"/>
      <c r="F581" s="25"/>
      <c r="G581" s="33"/>
      <c r="H581" s="39"/>
    </row>
    <row r="582" spans="5:8" s="10" customFormat="1" ht="12.75">
      <c r="E582" s="44"/>
      <c r="F582" s="25"/>
      <c r="G582" s="33"/>
      <c r="H582" s="39"/>
    </row>
    <row r="583" spans="5:8" s="10" customFormat="1" ht="12.75">
      <c r="E583" s="44"/>
      <c r="F583" s="25"/>
      <c r="G583" s="33"/>
      <c r="H583" s="39"/>
    </row>
    <row r="584" spans="5:8" s="10" customFormat="1" ht="12.75">
      <c r="E584" s="44"/>
      <c r="F584" s="25"/>
      <c r="G584" s="33"/>
      <c r="H584" s="39"/>
    </row>
    <row r="585" spans="5:8" s="10" customFormat="1" ht="12.75">
      <c r="E585" s="44"/>
      <c r="F585" s="25"/>
      <c r="G585" s="33"/>
      <c r="H585" s="39"/>
    </row>
    <row r="586" spans="5:8" s="10" customFormat="1" ht="12.75">
      <c r="E586" s="44"/>
      <c r="F586" s="25"/>
      <c r="G586" s="33"/>
      <c r="H586" s="39"/>
    </row>
    <row r="587" spans="5:8" s="10" customFormat="1" ht="12.75">
      <c r="E587" s="44"/>
      <c r="F587" s="25"/>
      <c r="G587" s="33"/>
      <c r="H587" s="39"/>
    </row>
    <row r="588" spans="5:8" s="10" customFormat="1" ht="12.75">
      <c r="E588" s="44"/>
      <c r="F588" s="25"/>
      <c r="G588" s="33"/>
      <c r="H588" s="39"/>
    </row>
    <row r="589" spans="5:8" s="10" customFormat="1" ht="12.75">
      <c r="E589" s="44"/>
      <c r="F589" s="25"/>
      <c r="G589" s="33"/>
      <c r="H589" s="39"/>
    </row>
    <row r="590" spans="5:8" s="10" customFormat="1" ht="12.75">
      <c r="E590" s="44"/>
      <c r="F590" s="25"/>
      <c r="G590" s="33"/>
      <c r="H590" s="39"/>
    </row>
    <row r="591" spans="5:8" s="10" customFormat="1" ht="12.75">
      <c r="E591" s="44"/>
      <c r="F591" s="25"/>
      <c r="G591" s="33"/>
      <c r="H591" s="39"/>
    </row>
    <row r="592" spans="5:8" s="10" customFormat="1" ht="12.75">
      <c r="E592" s="44"/>
      <c r="F592" s="25"/>
      <c r="G592" s="33"/>
      <c r="H592" s="39"/>
    </row>
    <row r="593" spans="5:8" s="10" customFormat="1" ht="12.75">
      <c r="E593" s="44"/>
      <c r="F593" s="25"/>
      <c r="G593" s="33"/>
      <c r="H593" s="39"/>
    </row>
    <row r="594" spans="5:8" s="10" customFormat="1" ht="12.75">
      <c r="E594" s="44"/>
      <c r="F594" s="25"/>
      <c r="G594" s="33"/>
      <c r="H594" s="39"/>
    </row>
    <row r="595" spans="5:8" s="10" customFormat="1" ht="12.75">
      <c r="E595" s="44"/>
      <c r="F595" s="25"/>
      <c r="G595" s="33"/>
      <c r="H595" s="39"/>
    </row>
    <row r="596" spans="5:8" s="10" customFormat="1" ht="12.75">
      <c r="E596" s="44"/>
      <c r="F596" s="25"/>
      <c r="G596" s="33"/>
      <c r="H596" s="39"/>
    </row>
    <row r="597" spans="5:8" s="10" customFormat="1" ht="12.75">
      <c r="E597" s="44"/>
      <c r="F597" s="25"/>
      <c r="G597" s="33"/>
      <c r="H597" s="39"/>
    </row>
    <row r="598" spans="5:8" s="10" customFormat="1" ht="12.75">
      <c r="E598" s="44"/>
      <c r="F598" s="25"/>
      <c r="G598" s="33"/>
      <c r="H598" s="39"/>
    </row>
    <row r="599" spans="5:8" s="10" customFormat="1" ht="12.75">
      <c r="E599" s="44"/>
      <c r="F599" s="25"/>
      <c r="G599" s="33"/>
      <c r="H599" s="39"/>
    </row>
    <row r="600" spans="5:8" s="10" customFormat="1" ht="12.75">
      <c r="E600" s="44"/>
      <c r="F600" s="25"/>
      <c r="G600" s="33"/>
      <c r="H600" s="39"/>
    </row>
    <row r="601" spans="5:8" s="10" customFormat="1" ht="12.75">
      <c r="E601" s="44"/>
      <c r="F601" s="25"/>
      <c r="G601" s="33"/>
      <c r="H601" s="39"/>
    </row>
    <row r="602" spans="5:8" s="10" customFormat="1" ht="12.75">
      <c r="E602" s="44"/>
      <c r="F602" s="25"/>
      <c r="G602" s="33"/>
      <c r="H602" s="39"/>
    </row>
    <row r="603" spans="5:8" s="10" customFormat="1" ht="12.75">
      <c r="E603" s="44"/>
      <c r="F603" s="25"/>
      <c r="G603" s="33"/>
      <c r="H603" s="39"/>
    </row>
    <row r="604" spans="5:8" s="10" customFormat="1" ht="12.75">
      <c r="E604" s="44"/>
      <c r="F604" s="25"/>
      <c r="G604" s="33"/>
      <c r="H604" s="39"/>
    </row>
    <row r="605" spans="5:8" s="10" customFormat="1" ht="12.75">
      <c r="E605" s="44"/>
      <c r="F605" s="25"/>
      <c r="G605" s="33"/>
      <c r="H605" s="39"/>
    </row>
    <row r="606" spans="5:8" s="10" customFormat="1" ht="12.75">
      <c r="E606" s="44"/>
      <c r="F606" s="25"/>
      <c r="G606" s="33"/>
      <c r="H606" s="39"/>
    </row>
    <row r="607" spans="5:8" s="10" customFormat="1" ht="12.75">
      <c r="E607" s="44"/>
      <c r="F607" s="25"/>
      <c r="G607" s="33"/>
      <c r="H607" s="39"/>
    </row>
    <row r="608" spans="5:8" s="10" customFormat="1" ht="12.75">
      <c r="E608" s="44"/>
      <c r="F608" s="25"/>
      <c r="G608" s="33"/>
      <c r="H608" s="39"/>
    </row>
    <row r="609" spans="5:8" s="10" customFormat="1" ht="12.75">
      <c r="E609" s="44"/>
      <c r="F609" s="25"/>
      <c r="G609" s="33"/>
      <c r="H609" s="39"/>
    </row>
    <row r="610" spans="5:8" s="10" customFormat="1" ht="12.75">
      <c r="E610" s="44"/>
      <c r="F610" s="25"/>
      <c r="G610" s="33"/>
      <c r="H610" s="39"/>
    </row>
    <row r="611" spans="5:8" s="10" customFormat="1" ht="12.75">
      <c r="E611" s="44"/>
      <c r="F611" s="25"/>
      <c r="G611" s="33"/>
      <c r="H611" s="39"/>
    </row>
    <row r="612" spans="5:8" s="10" customFormat="1" ht="12.75">
      <c r="E612" s="44"/>
      <c r="F612" s="25"/>
      <c r="G612" s="33"/>
      <c r="H612" s="39"/>
    </row>
    <row r="613" spans="5:8" s="10" customFormat="1" ht="12.75">
      <c r="E613" s="44"/>
      <c r="F613" s="25"/>
      <c r="G613" s="33"/>
      <c r="H613" s="39"/>
    </row>
    <row r="614" spans="5:8" s="10" customFormat="1" ht="12.75">
      <c r="E614" s="44"/>
      <c r="F614" s="25"/>
      <c r="G614" s="33"/>
      <c r="H614" s="39"/>
    </row>
    <row r="615" spans="5:8" s="10" customFormat="1" ht="12.75">
      <c r="E615" s="44"/>
      <c r="F615" s="25"/>
      <c r="G615" s="33"/>
      <c r="H615" s="39"/>
    </row>
    <row r="616" spans="5:8" s="10" customFormat="1" ht="12.75">
      <c r="E616" s="44"/>
      <c r="F616" s="25"/>
      <c r="G616" s="33"/>
      <c r="H616" s="39"/>
    </row>
    <row r="617" spans="5:8" s="10" customFormat="1" ht="12.75">
      <c r="E617" s="44"/>
      <c r="F617" s="25"/>
      <c r="G617" s="33"/>
      <c r="H617" s="39"/>
    </row>
    <row r="618" spans="5:8" s="10" customFormat="1" ht="12.75">
      <c r="E618" s="44"/>
      <c r="F618" s="25"/>
      <c r="G618" s="33"/>
      <c r="H618" s="39"/>
    </row>
    <row r="619" spans="5:8" s="10" customFormat="1" ht="12.75">
      <c r="E619" s="44"/>
      <c r="F619" s="25"/>
      <c r="G619" s="33"/>
      <c r="H619" s="39"/>
    </row>
    <row r="620" spans="5:8" s="10" customFormat="1" ht="12.75">
      <c r="E620" s="44"/>
      <c r="F620" s="25"/>
      <c r="G620" s="33"/>
      <c r="H620" s="39"/>
    </row>
    <row r="621" spans="5:8" s="10" customFormat="1" ht="12.75">
      <c r="E621" s="44"/>
      <c r="F621" s="25"/>
      <c r="G621" s="33"/>
      <c r="H621" s="39"/>
    </row>
    <row r="622" spans="5:8" s="10" customFormat="1" ht="12.75">
      <c r="E622" s="44"/>
      <c r="F622" s="25"/>
      <c r="G622" s="33"/>
      <c r="H622" s="39"/>
    </row>
    <row r="623" spans="5:8" s="10" customFormat="1" ht="12.75">
      <c r="E623" s="44"/>
      <c r="F623" s="25"/>
      <c r="G623" s="33"/>
      <c r="H623" s="39"/>
    </row>
    <row r="624" spans="5:8" s="10" customFormat="1" ht="12.75">
      <c r="E624" s="44"/>
      <c r="F624" s="25"/>
      <c r="G624" s="33"/>
      <c r="H624" s="39"/>
    </row>
    <row r="625" spans="5:8" s="10" customFormat="1" ht="12.75">
      <c r="E625" s="44"/>
      <c r="F625" s="25"/>
      <c r="G625" s="33"/>
      <c r="H625" s="39"/>
    </row>
    <row r="626" spans="5:8" s="10" customFormat="1" ht="12.75">
      <c r="E626" s="44"/>
      <c r="F626" s="25"/>
      <c r="G626" s="33"/>
      <c r="H626" s="39"/>
    </row>
    <row r="627" spans="5:8" s="10" customFormat="1" ht="12.75">
      <c r="E627" s="44"/>
      <c r="F627" s="25"/>
      <c r="G627" s="33"/>
      <c r="H627" s="39"/>
    </row>
    <row r="628" spans="5:8" s="10" customFormat="1" ht="12.75">
      <c r="E628" s="44"/>
      <c r="F628" s="25"/>
      <c r="G628" s="33"/>
      <c r="H628" s="39"/>
    </row>
    <row r="629" spans="5:8" s="10" customFormat="1" ht="12.75">
      <c r="E629" s="44"/>
      <c r="F629" s="25"/>
      <c r="G629" s="33"/>
      <c r="H629" s="39"/>
    </row>
    <row r="630" spans="5:8" s="10" customFormat="1" ht="12.75">
      <c r="E630" s="44"/>
      <c r="F630" s="25"/>
      <c r="G630" s="33"/>
      <c r="H630" s="39"/>
    </row>
    <row r="631" spans="5:8" s="10" customFormat="1" ht="12.75">
      <c r="E631" s="44"/>
      <c r="F631" s="25"/>
      <c r="G631" s="33"/>
      <c r="H631" s="39"/>
    </row>
    <row r="632" spans="5:8" s="10" customFormat="1" ht="12.75">
      <c r="E632" s="44"/>
      <c r="F632" s="25"/>
      <c r="G632" s="33"/>
      <c r="H632" s="39"/>
    </row>
    <row r="633" spans="5:8" s="10" customFormat="1" ht="12.75">
      <c r="E633" s="44"/>
      <c r="F633" s="25"/>
      <c r="G633" s="33"/>
      <c r="H633" s="39"/>
    </row>
    <row r="634" spans="5:8" s="10" customFormat="1" ht="12.75">
      <c r="E634" s="44"/>
      <c r="F634" s="25"/>
      <c r="G634" s="33"/>
      <c r="H634" s="39"/>
    </row>
    <row r="635" spans="5:8" s="10" customFormat="1" ht="12.75">
      <c r="E635" s="44"/>
      <c r="F635" s="25"/>
      <c r="G635" s="33"/>
      <c r="H635" s="39"/>
    </row>
    <row r="636" spans="5:8" s="10" customFormat="1" ht="12.75">
      <c r="E636" s="44"/>
      <c r="F636" s="25"/>
      <c r="G636" s="33"/>
      <c r="H636" s="39"/>
    </row>
    <row r="637" spans="5:8" s="10" customFormat="1" ht="12.75">
      <c r="E637" s="44"/>
      <c r="F637" s="25"/>
      <c r="G637" s="33"/>
      <c r="H637" s="39"/>
    </row>
    <row r="638" spans="5:8" s="10" customFormat="1" ht="12.75">
      <c r="E638" s="44"/>
      <c r="F638" s="25"/>
      <c r="G638" s="33"/>
      <c r="H638" s="39"/>
    </row>
    <row r="639" spans="5:8" s="10" customFormat="1" ht="12.75">
      <c r="E639" s="44"/>
      <c r="F639" s="25"/>
      <c r="G639" s="33"/>
      <c r="H639" s="39"/>
    </row>
    <row r="640" spans="5:8" s="10" customFormat="1" ht="12.75">
      <c r="E640" s="44"/>
      <c r="F640" s="25"/>
      <c r="G640" s="33"/>
      <c r="H640" s="39"/>
    </row>
    <row r="641" spans="5:8" s="10" customFormat="1" ht="12.75">
      <c r="E641" s="44"/>
      <c r="F641" s="25"/>
      <c r="G641" s="33"/>
      <c r="H641" s="39"/>
    </row>
    <row r="642" spans="5:8" s="10" customFormat="1" ht="12.75">
      <c r="E642" s="44"/>
      <c r="F642" s="25"/>
      <c r="G642" s="33"/>
      <c r="H642" s="39"/>
    </row>
    <row r="643" spans="5:8" s="10" customFormat="1" ht="12.75">
      <c r="E643" s="44"/>
      <c r="F643" s="25"/>
      <c r="G643" s="33"/>
      <c r="H643" s="39"/>
    </row>
    <row r="644" spans="5:8" s="10" customFormat="1" ht="12.75">
      <c r="E644" s="44"/>
      <c r="F644" s="25"/>
      <c r="G644" s="33"/>
      <c r="H644" s="39"/>
    </row>
    <row r="645" spans="5:8" s="10" customFormat="1" ht="12.75">
      <c r="E645" s="44"/>
      <c r="F645" s="25"/>
      <c r="G645" s="33"/>
      <c r="H645" s="39"/>
    </row>
    <row r="646" spans="5:8" s="10" customFormat="1" ht="12.75">
      <c r="E646" s="44"/>
      <c r="F646" s="25"/>
      <c r="G646" s="33"/>
      <c r="H646" s="39"/>
    </row>
    <row r="647" spans="5:8" s="10" customFormat="1" ht="12.75">
      <c r="E647" s="44"/>
      <c r="F647" s="25"/>
      <c r="G647" s="33"/>
      <c r="H647" s="39"/>
    </row>
    <row r="648" spans="5:8" s="10" customFormat="1" ht="12.75">
      <c r="E648" s="44"/>
      <c r="F648" s="25"/>
      <c r="G648" s="33"/>
      <c r="H648" s="39"/>
    </row>
    <row r="649" spans="5:8" s="10" customFormat="1" ht="12.75">
      <c r="E649" s="44"/>
      <c r="F649" s="25"/>
      <c r="G649" s="33"/>
      <c r="H649" s="39"/>
    </row>
    <row r="650" spans="5:8" s="10" customFormat="1" ht="12.75">
      <c r="E650" s="44"/>
      <c r="F650" s="25"/>
      <c r="G650" s="33"/>
      <c r="H650" s="39"/>
    </row>
    <row r="651" spans="5:8" s="10" customFormat="1" ht="12.75">
      <c r="E651" s="44"/>
      <c r="F651" s="25"/>
      <c r="G651" s="33"/>
      <c r="H651" s="39"/>
    </row>
    <row r="652" spans="5:8" s="10" customFormat="1" ht="12.75">
      <c r="E652" s="44"/>
      <c r="F652" s="25"/>
      <c r="G652" s="33"/>
      <c r="H652" s="39"/>
    </row>
    <row r="653" spans="5:8" s="10" customFormat="1" ht="12.75">
      <c r="E653" s="44"/>
      <c r="F653" s="25"/>
      <c r="G653" s="33"/>
      <c r="H653" s="39"/>
    </row>
    <row r="654" spans="5:8" s="10" customFormat="1" ht="12.75">
      <c r="E654" s="44"/>
      <c r="F654" s="25"/>
      <c r="G654" s="33"/>
      <c r="H654" s="39"/>
    </row>
    <row r="655" spans="5:8" s="10" customFormat="1" ht="12.75">
      <c r="E655" s="44"/>
      <c r="F655" s="25"/>
      <c r="G655" s="33"/>
      <c r="H655" s="39"/>
    </row>
    <row r="656" spans="5:8" s="10" customFormat="1" ht="12.75">
      <c r="E656" s="44"/>
      <c r="F656" s="25"/>
      <c r="G656" s="33"/>
      <c r="H656" s="39"/>
    </row>
    <row r="657" spans="5:8" s="10" customFormat="1" ht="12.75">
      <c r="E657" s="44"/>
      <c r="F657" s="25"/>
      <c r="G657" s="33"/>
      <c r="H657" s="39"/>
    </row>
    <row r="658" spans="5:8" s="10" customFormat="1" ht="12.75">
      <c r="E658" s="44"/>
      <c r="F658" s="25"/>
      <c r="G658" s="33"/>
      <c r="H658" s="39"/>
    </row>
    <row r="659" spans="5:8" s="10" customFormat="1" ht="12.75">
      <c r="E659" s="44"/>
      <c r="F659" s="25"/>
      <c r="G659" s="33"/>
      <c r="H659" s="39"/>
    </row>
    <row r="660" spans="5:8" s="10" customFormat="1" ht="12.75">
      <c r="E660" s="44"/>
      <c r="F660" s="25"/>
      <c r="G660" s="33"/>
      <c r="H660" s="39"/>
    </row>
    <row r="661" spans="5:8" s="10" customFormat="1" ht="12.75">
      <c r="E661" s="44"/>
      <c r="F661" s="25"/>
      <c r="G661" s="33"/>
      <c r="H661" s="39"/>
    </row>
    <row r="662" spans="5:8" s="10" customFormat="1" ht="12.75">
      <c r="E662" s="44"/>
      <c r="F662" s="25"/>
      <c r="G662" s="33"/>
      <c r="H662" s="39"/>
    </row>
    <row r="663" spans="5:8" s="10" customFormat="1" ht="12.75">
      <c r="E663" s="44"/>
      <c r="F663" s="25"/>
      <c r="G663" s="33"/>
      <c r="H663" s="39"/>
    </row>
    <row r="664" spans="5:8" s="10" customFormat="1" ht="12.75">
      <c r="E664" s="44"/>
      <c r="F664" s="25"/>
      <c r="G664" s="33"/>
      <c r="H664" s="39"/>
    </row>
    <row r="665" spans="5:8" s="10" customFormat="1" ht="12.75">
      <c r="E665" s="44"/>
      <c r="F665" s="25"/>
      <c r="G665" s="33"/>
      <c r="H665" s="39"/>
    </row>
    <row r="666" spans="5:8" s="10" customFormat="1" ht="12.75">
      <c r="E666" s="44"/>
      <c r="F666" s="25"/>
      <c r="G666" s="33"/>
      <c r="H666" s="39"/>
    </row>
    <row r="667" spans="5:8" s="10" customFormat="1" ht="12.75">
      <c r="E667" s="44"/>
      <c r="F667" s="25"/>
      <c r="G667" s="33"/>
      <c r="H667" s="39"/>
    </row>
    <row r="668" spans="5:8" s="10" customFormat="1" ht="12.75">
      <c r="E668" s="44"/>
      <c r="F668" s="25"/>
      <c r="G668" s="33"/>
      <c r="H668" s="39"/>
    </row>
    <row r="669" spans="5:8" s="10" customFormat="1" ht="12.75">
      <c r="E669" s="44"/>
      <c r="F669" s="25"/>
      <c r="G669" s="33"/>
      <c r="H669" s="39"/>
    </row>
    <row r="670" spans="5:8" s="10" customFormat="1" ht="12.75">
      <c r="E670" s="44"/>
      <c r="F670" s="25"/>
      <c r="G670" s="33"/>
      <c r="H670" s="39"/>
    </row>
    <row r="671" spans="5:8" s="10" customFormat="1" ht="12.75">
      <c r="E671" s="44"/>
      <c r="F671" s="25"/>
      <c r="G671" s="33"/>
      <c r="H671" s="39"/>
    </row>
    <row r="672" spans="5:8" s="10" customFormat="1" ht="12.75">
      <c r="E672" s="44"/>
      <c r="F672" s="25"/>
      <c r="G672" s="33"/>
      <c r="H672" s="39"/>
    </row>
    <row r="673" spans="5:8" s="10" customFormat="1" ht="12.75">
      <c r="E673" s="44"/>
      <c r="F673" s="25"/>
      <c r="G673" s="33"/>
      <c r="H673" s="39"/>
    </row>
    <row r="674" spans="5:8" s="10" customFormat="1" ht="12.75">
      <c r="E674" s="44"/>
      <c r="F674" s="25"/>
      <c r="G674" s="33"/>
      <c r="H674" s="39"/>
    </row>
    <row r="675" spans="5:8" s="10" customFormat="1" ht="12.75">
      <c r="E675" s="44"/>
      <c r="F675" s="25"/>
      <c r="G675" s="33"/>
      <c r="H675" s="39"/>
    </row>
    <row r="676" spans="5:8" s="10" customFormat="1" ht="12.75">
      <c r="E676" s="44"/>
      <c r="F676" s="25"/>
      <c r="G676" s="33"/>
      <c r="H676" s="39"/>
    </row>
    <row r="677" spans="5:8" s="10" customFormat="1" ht="12.75">
      <c r="E677" s="44"/>
      <c r="F677" s="25"/>
      <c r="G677" s="33"/>
      <c r="H677" s="39"/>
    </row>
    <row r="678" spans="5:8" s="10" customFormat="1" ht="12.75">
      <c r="E678" s="44"/>
      <c r="F678" s="25"/>
      <c r="G678" s="33"/>
      <c r="H678" s="39"/>
    </row>
    <row r="679" spans="5:8" s="10" customFormat="1" ht="12.75">
      <c r="E679" s="44"/>
      <c r="F679" s="25"/>
      <c r="G679" s="33"/>
      <c r="H679" s="39"/>
    </row>
    <row r="680" spans="5:8" s="10" customFormat="1" ht="12.75">
      <c r="E680" s="44"/>
      <c r="F680" s="25"/>
      <c r="G680" s="33"/>
      <c r="H680" s="39"/>
    </row>
    <row r="681" spans="5:8" s="10" customFormat="1" ht="12.75">
      <c r="E681" s="44"/>
      <c r="F681" s="25"/>
      <c r="G681" s="33"/>
      <c r="H681" s="39"/>
    </row>
    <row r="682" spans="5:8" s="10" customFormat="1" ht="12.75">
      <c r="E682" s="44"/>
      <c r="F682" s="25"/>
      <c r="G682" s="33"/>
      <c r="H682" s="39"/>
    </row>
    <row r="683" spans="1:9" s="10" customFormat="1" ht="12.75">
      <c r="A683" s="4"/>
      <c r="B683" s="4"/>
      <c r="C683" s="4"/>
      <c r="D683" s="4"/>
      <c r="E683" s="41"/>
      <c r="F683" s="19"/>
      <c r="G683" s="26"/>
      <c r="H683" s="34"/>
      <c r="I683" s="4"/>
    </row>
    <row r="684" spans="1:9" s="10" customFormat="1" ht="12.75">
      <c r="A684" s="4"/>
      <c r="B684" s="4"/>
      <c r="C684" s="4"/>
      <c r="D684" s="4"/>
      <c r="E684" s="41"/>
      <c r="F684" s="19"/>
      <c r="G684" s="26"/>
      <c r="H684" s="34"/>
      <c r="I684" s="4"/>
    </row>
    <row r="685" spans="1:9" s="10" customFormat="1" ht="12.75">
      <c r="A685" s="4"/>
      <c r="B685" s="4"/>
      <c r="C685" s="4"/>
      <c r="D685" s="4"/>
      <c r="E685" s="41"/>
      <c r="F685" s="19"/>
      <c r="G685" s="26"/>
      <c r="H685" s="34"/>
      <c r="I685" s="4"/>
    </row>
    <row r="686" spans="1:9" s="10" customFormat="1" ht="12.75">
      <c r="A686" s="4"/>
      <c r="B686" s="4"/>
      <c r="C686" s="4"/>
      <c r="D686" s="4"/>
      <c r="E686" s="41"/>
      <c r="F686" s="19"/>
      <c r="G686" s="26"/>
      <c r="H686" s="34"/>
      <c r="I686" s="4"/>
    </row>
    <row r="687" spans="1:9" s="10" customFormat="1" ht="12.75">
      <c r="A687" s="4"/>
      <c r="B687" s="4"/>
      <c r="C687" s="4"/>
      <c r="D687" s="4"/>
      <c r="E687" s="41"/>
      <c r="F687" s="19"/>
      <c r="G687" s="26"/>
      <c r="H687" s="34"/>
      <c r="I687" s="4"/>
    </row>
    <row r="688" spans="1:9" s="10" customFormat="1" ht="12.75">
      <c r="A688" s="4"/>
      <c r="B688" s="4"/>
      <c r="C688" s="4"/>
      <c r="D688" s="4"/>
      <c r="E688" s="41"/>
      <c r="F688" s="19"/>
      <c r="G688" s="26"/>
      <c r="H688" s="34"/>
      <c r="I688" s="4"/>
    </row>
    <row r="689" spans="1:9" s="10" customFormat="1" ht="12.75">
      <c r="A689" s="4"/>
      <c r="B689" s="4"/>
      <c r="C689" s="4"/>
      <c r="D689" s="4"/>
      <c r="E689" s="41"/>
      <c r="F689" s="19"/>
      <c r="G689" s="26"/>
      <c r="H689" s="34"/>
      <c r="I689" s="4"/>
    </row>
    <row r="690" spans="1:9" s="10" customFormat="1" ht="12.75">
      <c r="A690" s="4"/>
      <c r="B690" s="4"/>
      <c r="C690" s="4"/>
      <c r="D690" s="4"/>
      <c r="E690" s="41"/>
      <c r="F690" s="19"/>
      <c r="G690" s="26"/>
      <c r="H690" s="34"/>
      <c r="I690" s="4"/>
    </row>
    <row r="691" spans="1:9" s="10" customFormat="1" ht="12.75">
      <c r="A691" s="4"/>
      <c r="B691" s="4"/>
      <c r="C691" s="4"/>
      <c r="D691" s="4"/>
      <c r="E691" s="41"/>
      <c r="F691" s="19"/>
      <c r="G691" s="26"/>
      <c r="H691" s="34"/>
      <c r="I691" s="4"/>
    </row>
    <row r="692" spans="1:9" s="10" customFormat="1" ht="12.75">
      <c r="A692" s="4"/>
      <c r="B692" s="4"/>
      <c r="C692" s="4"/>
      <c r="D692" s="4"/>
      <c r="E692" s="41"/>
      <c r="F692" s="19"/>
      <c r="G692" s="26"/>
      <c r="H692" s="34"/>
      <c r="I692" s="4"/>
    </row>
    <row r="693" spans="1:9" s="10" customFormat="1" ht="12.75">
      <c r="A693" s="4"/>
      <c r="B693" s="4"/>
      <c r="C693" s="4"/>
      <c r="D693" s="4"/>
      <c r="E693" s="41"/>
      <c r="F693" s="19"/>
      <c r="G693" s="26"/>
      <c r="H693" s="34"/>
      <c r="I693" s="4"/>
    </row>
    <row r="694" spans="1:9" s="10" customFormat="1" ht="12.75">
      <c r="A694" s="4"/>
      <c r="B694" s="4"/>
      <c r="C694" s="4"/>
      <c r="D694" s="4"/>
      <c r="E694" s="41"/>
      <c r="F694" s="19"/>
      <c r="G694" s="26"/>
      <c r="H694" s="34"/>
      <c r="I694" s="4"/>
    </row>
    <row r="695" spans="1:9" s="10" customFormat="1" ht="12.75">
      <c r="A695" s="4"/>
      <c r="B695" s="4"/>
      <c r="C695" s="4"/>
      <c r="D695" s="4"/>
      <c r="E695" s="41"/>
      <c r="F695" s="19"/>
      <c r="G695" s="26"/>
      <c r="H695" s="34"/>
      <c r="I695" s="4"/>
    </row>
    <row r="696" spans="1:9" s="10" customFormat="1" ht="12.75">
      <c r="A696" s="4"/>
      <c r="B696" s="4"/>
      <c r="C696" s="4"/>
      <c r="D696" s="4"/>
      <c r="E696" s="41"/>
      <c r="F696" s="19"/>
      <c r="G696" s="26"/>
      <c r="H696" s="34"/>
      <c r="I696" s="4"/>
    </row>
    <row r="697" spans="1:9" s="10" customFormat="1" ht="12.75">
      <c r="A697" s="4"/>
      <c r="B697" s="4"/>
      <c r="C697" s="4"/>
      <c r="D697" s="4"/>
      <c r="E697" s="41"/>
      <c r="F697" s="19"/>
      <c r="G697" s="26"/>
      <c r="H697" s="34"/>
      <c r="I697" s="4"/>
    </row>
    <row r="698" spans="1:9" s="10" customFormat="1" ht="12.75">
      <c r="A698" s="4"/>
      <c r="B698" s="4"/>
      <c r="C698" s="4"/>
      <c r="D698" s="4"/>
      <c r="E698" s="41"/>
      <c r="F698" s="19"/>
      <c r="G698" s="26"/>
      <c r="H698" s="34"/>
      <c r="I698" s="4"/>
    </row>
    <row r="699" spans="1:9" s="10" customFormat="1" ht="12.75">
      <c r="A699" s="4"/>
      <c r="B699" s="4"/>
      <c r="C699" s="4"/>
      <c r="D699" s="4"/>
      <c r="E699" s="41"/>
      <c r="F699" s="19"/>
      <c r="G699" s="26"/>
      <c r="H699" s="34"/>
      <c r="I699" s="4"/>
    </row>
    <row r="700" spans="1:9" s="10" customFormat="1" ht="12.75">
      <c r="A700" s="4"/>
      <c r="B700" s="4"/>
      <c r="C700" s="4"/>
      <c r="D700" s="4"/>
      <c r="E700" s="41"/>
      <c r="F700" s="19"/>
      <c r="G700" s="26"/>
      <c r="H700" s="34"/>
      <c r="I700" s="4"/>
    </row>
    <row r="701" spans="1:9" s="10" customFormat="1" ht="12.75">
      <c r="A701" s="4"/>
      <c r="B701" s="4"/>
      <c r="C701" s="4"/>
      <c r="D701" s="4"/>
      <c r="E701" s="41"/>
      <c r="F701" s="19"/>
      <c r="G701" s="26"/>
      <c r="H701" s="34"/>
      <c r="I701" s="4"/>
    </row>
    <row r="702" spans="1:9" s="10" customFormat="1" ht="12.75">
      <c r="A702" s="4"/>
      <c r="B702" s="4"/>
      <c r="C702" s="4"/>
      <c r="D702" s="4"/>
      <c r="E702" s="41"/>
      <c r="F702" s="19"/>
      <c r="G702" s="26"/>
      <c r="H702" s="34"/>
      <c r="I702" s="4"/>
    </row>
    <row r="703" spans="1:9" s="10" customFormat="1" ht="12.75">
      <c r="A703" s="4"/>
      <c r="B703" s="4"/>
      <c r="C703" s="4"/>
      <c r="D703" s="4"/>
      <c r="E703" s="41"/>
      <c r="F703" s="19"/>
      <c r="G703" s="26"/>
      <c r="H703" s="34"/>
      <c r="I703" s="4"/>
    </row>
    <row r="704" spans="1:9" s="10" customFormat="1" ht="12.75">
      <c r="A704" s="4"/>
      <c r="B704" s="4"/>
      <c r="C704" s="4"/>
      <c r="D704" s="4"/>
      <c r="E704" s="41"/>
      <c r="F704" s="19"/>
      <c r="G704" s="26"/>
      <c r="H704" s="34"/>
      <c r="I704" s="4"/>
    </row>
    <row r="705" spans="1:9" s="10" customFormat="1" ht="12.75">
      <c r="A705" s="4"/>
      <c r="B705" s="4"/>
      <c r="C705" s="4"/>
      <c r="D705" s="4"/>
      <c r="E705" s="41"/>
      <c r="F705" s="19"/>
      <c r="G705" s="26"/>
      <c r="H705" s="34"/>
      <c r="I705" s="4"/>
    </row>
    <row r="706" spans="1:9" s="10" customFormat="1" ht="12.75">
      <c r="A706" s="4"/>
      <c r="B706" s="4"/>
      <c r="C706" s="4"/>
      <c r="D706" s="4"/>
      <c r="E706" s="41"/>
      <c r="F706" s="19"/>
      <c r="G706" s="26"/>
      <c r="H706" s="34"/>
      <c r="I706" s="4"/>
    </row>
    <row r="707" spans="1:9" s="10" customFormat="1" ht="12.75">
      <c r="A707" s="4"/>
      <c r="B707" s="4"/>
      <c r="C707" s="4"/>
      <c r="D707" s="4"/>
      <c r="E707" s="41"/>
      <c r="F707" s="19"/>
      <c r="G707" s="26"/>
      <c r="H707" s="34"/>
      <c r="I707" s="4"/>
    </row>
    <row r="708" spans="1:9" s="10" customFormat="1" ht="12.75">
      <c r="A708" s="4"/>
      <c r="B708" s="4"/>
      <c r="C708" s="4"/>
      <c r="D708" s="4"/>
      <c r="E708" s="41"/>
      <c r="F708" s="19"/>
      <c r="G708" s="26"/>
      <c r="H708" s="34"/>
      <c r="I708" s="4"/>
    </row>
    <row r="709" spans="1:9" s="10" customFormat="1" ht="12.75">
      <c r="A709" s="4"/>
      <c r="B709" s="4"/>
      <c r="C709" s="4"/>
      <c r="D709" s="4"/>
      <c r="E709" s="41"/>
      <c r="F709" s="19"/>
      <c r="G709" s="26"/>
      <c r="H709" s="34"/>
      <c r="I709" s="4"/>
    </row>
    <row r="710" spans="1:9" s="10" customFormat="1" ht="12.75">
      <c r="A710" s="4"/>
      <c r="B710" s="4"/>
      <c r="C710" s="4"/>
      <c r="D710" s="4"/>
      <c r="E710" s="41"/>
      <c r="F710" s="19"/>
      <c r="G710" s="26"/>
      <c r="H710" s="34"/>
      <c r="I710" s="4"/>
    </row>
    <row r="711" spans="1:9" s="10" customFormat="1" ht="12.75">
      <c r="A711" s="4"/>
      <c r="B711" s="4"/>
      <c r="C711" s="4"/>
      <c r="D711" s="4"/>
      <c r="E711" s="41"/>
      <c r="F711" s="19"/>
      <c r="G711" s="26"/>
      <c r="H711" s="34"/>
      <c r="I711" s="4"/>
    </row>
    <row r="712" spans="1:9" s="10" customFormat="1" ht="12.75">
      <c r="A712" s="4"/>
      <c r="B712" s="4"/>
      <c r="C712" s="4"/>
      <c r="D712" s="4"/>
      <c r="E712" s="41"/>
      <c r="F712" s="19"/>
      <c r="G712" s="26"/>
      <c r="H712" s="34"/>
      <c r="I712" s="4"/>
    </row>
    <row r="713" spans="1:9" s="10" customFormat="1" ht="12.75">
      <c r="A713" s="4"/>
      <c r="B713" s="4"/>
      <c r="C713" s="4"/>
      <c r="D713" s="4"/>
      <c r="E713" s="41"/>
      <c r="F713" s="19"/>
      <c r="G713" s="26"/>
      <c r="H713" s="34"/>
      <c r="I713" s="4"/>
    </row>
    <row r="714" spans="1:9" s="10" customFormat="1" ht="12.75">
      <c r="A714" s="4"/>
      <c r="B714" s="4"/>
      <c r="C714" s="4"/>
      <c r="D714" s="4"/>
      <c r="E714" s="41"/>
      <c r="F714" s="19"/>
      <c r="G714" s="26"/>
      <c r="H714" s="34"/>
      <c r="I714" s="4"/>
    </row>
    <row r="715" spans="1:9" s="10" customFormat="1" ht="12.75">
      <c r="A715" s="4"/>
      <c r="B715" s="4"/>
      <c r="C715" s="4"/>
      <c r="D715" s="4"/>
      <c r="E715" s="41"/>
      <c r="F715" s="19"/>
      <c r="G715" s="26"/>
      <c r="H715" s="34"/>
      <c r="I715" s="4"/>
    </row>
    <row r="716" spans="1:9" s="10" customFormat="1" ht="12.75">
      <c r="A716" s="4"/>
      <c r="B716" s="4"/>
      <c r="C716" s="4"/>
      <c r="D716" s="4"/>
      <c r="E716" s="41"/>
      <c r="F716" s="19"/>
      <c r="G716" s="26"/>
      <c r="H716" s="34"/>
      <c r="I716" s="4"/>
    </row>
    <row r="717" spans="1:9" s="10" customFormat="1" ht="12.75">
      <c r="A717" s="4"/>
      <c r="B717" s="4"/>
      <c r="C717" s="4"/>
      <c r="D717" s="4"/>
      <c r="E717" s="41"/>
      <c r="F717" s="19"/>
      <c r="G717" s="26"/>
      <c r="H717" s="34"/>
      <c r="I717" s="4"/>
    </row>
    <row r="718" spans="1:9" s="10" customFormat="1" ht="12.75">
      <c r="A718" s="4"/>
      <c r="B718" s="4"/>
      <c r="C718" s="4"/>
      <c r="D718" s="4"/>
      <c r="E718" s="41"/>
      <c r="F718" s="19"/>
      <c r="G718" s="26"/>
      <c r="H718" s="34"/>
      <c r="I718" s="4"/>
    </row>
    <row r="719" spans="1:9" s="10" customFormat="1" ht="12.75">
      <c r="A719" s="4"/>
      <c r="B719" s="4"/>
      <c r="C719" s="4"/>
      <c r="D719" s="4"/>
      <c r="E719" s="41"/>
      <c r="F719" s="19"/>
      <c r="G719" s="26"/>
      <c r="H719" s="34"/>
      <c r="I719" s="4"/>
    </row>
    <row r="720" spans="1:9" s="10" customFormat="1" ht="12.75">
      <c r="A720" s="4"/>
      <c r="B720" s="4"/>
      <c r="C720" s="4"/>
      <c r="D720" s="4"/>
      <c r="E720" s="41"/>
      <c r="F720" s="19"/>
      <c r="G720" s="26"/>
      <c r="H720" s="34"/>
      <c r="I720" s="4"/>
    </row>
    <row r="721" spans="1:9" s="10" customFormat="1" ht="12.75">
      <c r="A721" s="4"/>
      <c r="B721" s="4"/>
      <c r="C721" s="4"/>
      <c r="D721" s="4"/>
      <c r="E721" s="41"/>
      <c r="F721" s="19"/>
      <c r="G721" s="26"/>
      <c r="H721" s="34"/>
      <c r="I721" s="4"/>
    </row>
    <row r="722" spans="1:9" s="10" customFormat="1" ht="12.75">
      <c r="A722" s="4"/>
      <c r="B722" s="4"/>
      <c r="C722" s="4"/>
      <c r="D722" s="4"/>
      <c r="E722" s="41"/>
      <c r="F722" s="19"/>
      <c r="G722" s="26"/>
      <c r="H722" s="34"/>
      <c r="I722" s="4"/>
    </row>
    <row r="723" spans="1:9" s="10" customFormat="1" ht="12.75">
      <c r="A723" s="4"/>
      <c r="B723" s="4"/>
      <c r="C723" s="4"/>
      <c r="D723" s="4"/>
      <c r="E723" s="41"/>
      <c r="F723" s="19"/>
      <c r="G723" s="26"/>
      <c r="H723" s="34"/>
      <c r="I723" s="4"/>
    </row>
    <row r="724" spans="1:9" s="10" customFormat="1" ht="12.75">
      <c r="A724" s="4"/>
      <c r="B724" s="4"/>
      <c r="C724" s="4"/>
      <c r="D724" s="4"/>
      <c r="E724" s="41"/>
      <c r="F724" s="19"/>
      <c r="G724" s="26"/>
      <c r="H724" s="34"/>
      <c r="I724" s="4"/>
    </row>
    <row r="725" spans="1:9" s="10" customFormat="1" ht="12.75">
      <c r="A725" s="4"/>
      <c r="B725" s="4"/>
      <c r="C725" s="4"/>
      <c r="D725" s="4"/>
      <c r="E725" s="41"/>
      <c r="F725" s="19"/>
      <c r="G725" s="26"/>
      <c r="H725" s="34"/>
      <c r="I725" s="4"/>
    </row>
    <row r="726" spans="1:9" s="10" customFormat="1" ht="12.75">
      <c r="A726" s="4"/>
      <c r="B726" s="4"/>
      <c r="C726" s="4"/>
      <c r="D726" s="4"/>
      <c r="E726" s="41"/>
      <c r="F726" s="19"/>
      <c r="G726" s="26"/>
      <c r="H726" s="34"/>
      <c r="I726" s="4"/>
    </row>
    <row r="727" spans="1:9" s="10" customFormat="1" ht="12.75">
      <c r="A727" s="4"/>
      <c r="B727" s="4"/>
      <c r="C727" s="4"/>
      <c r="D727" s="4"/>
      <c r="E727" s="41"/>
      <c r="F727" s="19"/>
      <c r="G727" s="26"/>
      <c r="H727" s="34"/>
      <c r="I727" s="4"/>
    </row>
    <row r="728" spans="1:9" s="10" customFormat="1" ht="12.75">
      <c r="A728" s="4"/>
      <c r="B728" s="4"/>
      <c r="C728" s="4"/>
      <c r="D728" s="4"/>
      <c r="E728" s="41"/>
      <c r="F728" s="19"/>
      <c r="G728" s="26"/>
      <c r="H728" s="34"/>
      <c r="I728" s="4"/>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H17"/>
  <sheetViews>
    <sheetView zoomScalePageLayoutView="0" workbookViewId="0" topLeftCell="A1">
      <selection activeCell="L11" sqref="L11"/>
    </sheetView>
  </sheetViews>
  <sheetFormatPr defaultColWidth="9.33203125" defaultRowHeight="12.75"/>
  <sheetData>
    <row r="1" spans="1:8" ht="12.75">
      <c r="A1" s="1" t="s">
        <v>0</v>
      </c>
      <c r="B1" s="6"/>
      <c r="C1" s="6"/>
      <c r="D1" s="6"/>
      <c r="E1" s="3"/>
      <c r="F1" s="20"/>
      <c r="G1" s="27"/>
      <c r="H1" s="35"/>
    </row>
    <row r="2" spans="1:8" ht="12.75">
      <c r="A2" s="6"/>
      <c r="B2" s="6"/>
      <c r="C2" s="6"/>
      <c r="D2" s="6"/>
      <c r="E2" s="3"/>
      <c r="F2" s="20"/>
      <c r="G2" s="27"/>
      <c r="H2" s="35"/>
    </row>
    <row r="3" spans="1:8" ht="12.75">
      <c r="A3" s="1" t="s">
        <v>1</v>
      </c>
      <c r="B3" s="6"/>
      <c r="C3" s="1"/>
      <c r="D3" s="6"/>
      <c r="E3" s="3"/>
      <c r="F3" s="20"/>
      <c r="G3" s="27"/>
      <c r="H3" s="35"/>
    </row>
    <row r="4" spans="1:8" ht="12.75">
      <c r="A4" s="1" t="s">
        <v>73</v>
      </c>
      <c r="B4" s="5"/>
      <c r="C4" s="5"/>
      <c r="D4" s="5"/>
      <c r="E4" s="2"/>
      <c r="F4" s="21"/>
      <c r="G4" s="28"/>
      <c r="H4" s="36"/>
    </row>
    <row r="5" spans="1:8" ht="12.75">
      <c r="A5" s="6"/>
      <c r="B5" s="6"/>
      <c r="C5" s="6"/>
      <c r="D5" s="6"/>
      <c r="E5" s="3"/>
      <c r="F5" s="20"/>
      <c r="G5" s="27"/>
      <c r="H5" s="35"/>
    </row>
    <row r="6" spans="1:8" ht="12.75">
      <c r="A6" s="1" t="s">
        <v>606</v>
      </c>
      <c r="B6" s="6"/>
      <c r="C6" s="6"/>
      <c r="D6" s="6"/>
      <c r="E6" s="3"/>
      <c r="F6" s="20"/>
      <c r="G6" s="27"/>
      <c r="H6" s="35"/>
    </row>
    <row r="7" spans="1:8" ht="12.75">
      <c r="A7" s="6"/>
      <c r="B7" s="6"/>
      <c r="C7" s="6"/>
      <c r="D7" s="6"/>
      <c r="E7" s="3"/>
      <c r="F7" s="20"/>
      <c r="G7" s="27"/>
      <c r="H7" s="35"/>
    </row>
    <row r="8" spans="1:8" ht="12.75">
      <c r="A8" s="1" t="s">
        <v>618</v>
      </c>
      <c r="B8" s="6"/>
      <c r="C8" s="6"/>
      <c r="D8" s="6"/>
      <c r="E8" s="3"/>
      <c r="F8" s="20"/>
      <c r="G8" s="27"/>
      <c r="H8" s="35"/>
    </row>
    <row r="9" spans="1:8" ht="51">
      <c r="A9" s="63"/>
      <c r="B9" s="63" t="s">
        <v>52</v>
      </c>
      <c r="C9" s="63"/>
      <c r="D9" s="63"/>
      <c r="E9" s="64"/>
      <c r="F9" s="66" t="s">
        <v>53</v>
      </c>
      <c r="G9" s="63"/>
      <c r="H9" s="63"/>
    </row>
    <row r="10" spans="1:8" ht="12.75">
      <c r="A10" s="46"/>
      <c r="B10" s="47"/>
      <c r="C10" s="46" t="s">
        <v>4</v>
      </c>
      <c r="D10" s="47"/>
      <c r="E10" s="60"/>
      <c r="F10" s="22"/>
      <c r="G10" s="29"/>
      <c r="H10" s="49"/>
    </row>
    <row r="11" spans="1:8" ht="51">
      <c r="A11" s="48">
        <v>2</v>
      </c>
      <c r="B11" s="16" t="s">
        <v>6</v>
      </c>
      <c r="C11" s="48">
        <f>1.3*A11</f>
        <v>2.6</v>
      </c>
      <c r="D11" s="17"/>
      <c r="E11" s="40">
        <v>1</v>
      </c>
      <c r="F11" s="73" t="s">
        <v>619</v>
      </c>
      <c r="G11" s="61" t="s">
        <v>88</v>
      </c>
      <c r="H11" s="67">
        <v>1.3</v>
      </c>
    </row>
    <row r="12" spans="1:8" ht="38.25">
      <c r="A12" s="48"/>
      <c r="B12" s="16"/>
      <c r="C12" s="48"/>
      <c r="D12" s="17"/>
      <c r="E12" s="40">
        <v>1</v>
      </c>
      <c r="F12" s="73" t="s">
        <v>620</v>
      </c>
      <c r="G12" s="61" t="s">
        <v>621</v>
      </c>
      <c r="H12" s="67">
        <v>1.1</v>
      </c>
    </row>
    <row r="13" spans="1:8" ht="12.75">
      <c r="A13" s="48"/>
      <c r="B13" s="16"/>
      <c r="C13" s="50"/>
      <c r="D13" s="17"/>
      <c r="E13" s="40"/>
      <c r="F13" s="73"/>
      <c r="G13" s="61"/>
      <c r="H13" s="74"/>
    </row>
    <row r="14" spans="1:8" ht="12.75">
      <c r="A14" s="48"/>
      <c r="B14" s="16"/>
      <c r="C14" s="48"/>
      <c r="D14" s="17"/>
      <c r="E14" s="40"/>
      <c r="F14" s="73"/>
      <c r="G14" s="61"/>
      <c r="H14" s="74"/>
    </row>
    <row r="15" spans="1:8" ht="12.75">
      <c r="A15" s="48"/>
      <c r="B15" s="16"/>
      <c r="C15" s="48"/>
      <c r="D15" s="17"/>
      <c r="E15" s="40"/>
      <c r="F15" s="73"/>
      <c r="G15" s="16"/>
      <c r="H15" s="67"/>
    </row>
    <row r="16" spans="1:8" ht="12.75">
      <c r="A16" s="48"/>
      <c r="B16" s="102"/>
      <c r="C16" s="249"/>
      <c r="D16" s="29"/>
      <c r="E16" s="40"/>
      <c r="F16" s="45"/>
      <c r="G16" s="61"/>
      <c r="H16" s="67"/>
    </row>
    <row r="17" spans="1:8" ht="12.75">
      <c r="A17" s="105">
        <f>SUM(A11:A15)</f>
        <v>2</v>
      </c>
      <c r="B17" s="106"/>
      <c r="C17" s="105">
        <f>SUM(C11:C15)</f>
        <v>2.6</v>
      </c>
      <c r="D17" s="106"/>
      <c r="E17" s="234">
        <f>SUM(E11:E15)</f>
        <v>2</v>
      </c>
      <c r="F17" s="110"/>
      <c r="G17" s="109"/>
      <c r="H17" s="467">
        <f>SUM(H11:H16)</f>
        <v>2.4000000000000004</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226"/>
  <sheetViews>
    <sheetView zoomScalePageLayoutView="0" workbookViewId="0" topLeftCell="A1">
      <selection activeCell="A1" sqref="A1:H17"/>
    </sheetView>
  </sheetViews>
  <sheetFormatPr defaultColWidth="9.33203125" defaultRowHeight="12.75"/>
  <cols>
    <col min="1" max="1" width="6.66015625" style="4" customWidth="1"/>
    <col min="2" max="2" width="31.83203125" style="4" customWidth="1"/>
    <col min="3" max="3" width="9.66015625" style="4" customWidth="1"/>
    <col min="4" max="4" width="2.66015625" style="4" customWidth="1"/>
    <col min="5" max="5" width="3.5" style="41" customWidth="1"/>
    <col min="6" max="6" width="19.66015625" style="19" customWidth="1"/>
    <col min="7" max="7" width="15.5" style="26" customWidth="1"/>
    <col min="8" max="8" width="9" style="34" customWidth="1"/>
    <col min="9" max="9" width="2.66015625" style="4" customWidth="1"/>
    <col min="10" max="16384" width="9.33203125" style="4" customWidth="1"/>
  </cols>
  <sheetData>
    <row r="1" spans="1:9" s="5" customFormat="1" ht="12.75">
      <c r="A1" s="1" t="s">
        <v>0</v>
      </c>
      <c r="B1" s="6"/>
      <c r="C1" s="6"/>
      <c r="D1" s="6"/>
      <c r="E1" s="3"/>
      <c r="F1" s="20"/>
      <c r="G1" s="27"/>
      <c r="H1" s="35"/>
      <c r="I1" s="6"/>
    </row>
    <row r="2" spans="1:9" s="5" customFormat="1" ht="12.75">
      <c r="A2" s="6"/>
      <c r="B2" s="6"/>
      <c r="C2" s="6"/>
      <c r="D2" s="6"/>
      <c r="E2" s="3"/>
      <c r="F2" s="20"/>
      <c r="G2" s="27"/>
      <c r="H2" s="35"/>
      <c r="I2" s="6"/>
    </row>
    <row r="3" spans="1:9" s="5" customFormat="1" ht="12.75">
      <c r="A3" s="1" t="s">
        <v>1</v>
      </c>
      <c r="B3" s="6"/>
      <c r="C3" s="1"/>
      <c r="D3" s="6"/>
      <c r="E3" s="3"/>
      <c r="F3" s="20"/>
      <c r="G3" s="27"/>
      <c r="H3" s="35"/>
      <c r="I3" s="6"/>
    </row>
    <row r="4" spans="1:8" s="5" customFormat="1" ht="12.75">
      <c r="A4" s="1" t="s">
        <v>73</v>
      </c>
      <c r="E4" s="2"/>
      <c r="F4" s="21"/>
      <c r="G4" s="28"/>
      <c r="H4" s="36"/>
    </row>
    <row r="5" spans="1:9" s="5" customFormat="1" ht="12.75">
      <c r="A5" s="6"/>
      <c r="B5" s="6"/>
      <c r="C5" s="6"/>
      <c r="D5" s="6"/>
      <c r="E5" s="3"/>
      <c r="F5" s="20"/>
      <c r="G5" s="27"/>
      <c r="H5" s="35"/>
      <c r="I5" s="6"/>
    </row>
    <row r="6" spans="1:9" s="5" customFormat="1" ht="12.75">
      <c r="A6" s="1" t="s">
        <v>606</v>
      </c>
      <c r="B6" s="6"/>
      <c r="C6" s="6"/>
      <c r="D6" s="6"/>
      <c r="E6" s="3"/>
      <c r="F6" s="20"/>
      <c r="G6" s="27"/>
      <c r="H6" s="35"/>
      <c r="I6" s="6"/>
    </row>
    <row r="7" spans="1:9" s="5" customFormat="1" ht="12.75">
      <c r="A7" s="6"/>
      <c r="B7" s="6"/>
      <c r="C7" s="6"/>
      <c r="D7" s="6"/>
      <c r="E7" s="3"/>
      <c r="F7" s="20"/>
      <c r="G7" s="27"/>
      <c r="H7" s="35"/>
      <c r="I7" s="6"/>
    </row>
    <row r="8" spans="1:9" s="5" customFormat="1" ht="12.75">
      <c r="A8" s="1" t="s">
        <v>618</v>
      </c>
      <c r="B8" s="6"/>
      <c r="C8" s="6"/>
      <c r="D8" s="6"/>
      <c r="E8" s="3"/>
      <c r="F8" s="20"/>
      <c r="G8" s="27"/>
      <c r="H8" s="35"/>
      <c r="I8" s="6"/>
    </row>
    <row r="9" spans="1:9" s="65" customFormat="1" ht="12.75">
      <c r="A9" s="63"/>
      <c r="B9" s="63" t="s">
        <v>52</v>
      </c>
      <c r="C9" s="63"/>
      <c r="D9" s="63"/>
      <c r="E9" s="64"/>
      <c r="F9" s="66" t="s">
        <v>53</v>
      </c>
      <c r="G9" s="63"/>
      <c r="H9" s="63"/>
      <c r="I9" s="63"/>
    </row>
    <row r="10" spans="1:9" ht="12.75">
      <c r="A10" s="46"/>
      <c r="B10" s="47"/>
      <c r="C10" s="46" t="s">
        <v>4</v>
      </c>
      <c r="D10" s="47"/>
      <c r="E10" s="60"/>
      <c r="F10" s="22"/>
      <c r="G10" s="29"/>
      <c r="H10" s="49"/>
      <c r="I10" s="47"/>
    </row>
    <row r="11" spans="1:9" s="15" customFormat="1" ht="25.5">
      <c r="A11" s="48">
        <v>2</v>
      </c>
      <c r="B11" s="16" t="s">
        <v>6</v>
      </c>
      <c r="C11" s="48">
        <f>1.3*A11</f>
        <v>2.6</v>
      </c>
      <c r="D11" s="17"/>
      <c r="E11" s="40">
        <v>1</v>
      </c>
      <c r="F11" s="73" t="s">
        <v>619</v>
      </c>
      <c r="G11" s="61" t="s">
        <v>88</v>
      </c>
      <c r="H11" s="67">
        <v>1.3</v>
      </c>
      <c r="I11" s="17"/>
    </row>
    <row r="12" spans="1:9" s="15" customFormat="1" ht="15.75" customHeight="1">
      <c r="A12" s="48"/>
      <c r="B12" s="16"/>
      <c r="C12" s="48"/>
      <c r="D12" s="17"/>
      <c r="E12" s="40">
        <v>1</v>
      </c>
      <c r="F12" s="73" t="s">
        <v>620</v>
      </c>
      <c r="G12" s="61" t="s">
        <v>621</v>
      </c>
      <c r="H12" s="67">
        <v>1.1</v>
      </c>
      <c r="I12" s="17"/>
    </row>
    <row r="13" spans="1:9" s="15" customFormat="1" ht="17.25" customHeight="1">
      <c r="A13" s="48"/>
      <c r="B13" s="16"/>
      <c r="C13" s="50"/>
      <c r="D13" s="17"/>
      <c r="E13" s="40"/>
      <c r="F13" s="73"/>
      <c r="G13" s="61"/>
      <c r="H13" s="74"/>
      <c r="I13" s="17"/>
    </row>
    <row r="14" spans="1:9" s="15" customFormat="1" ht="12.75">
      <c r="A14" s="48"/>
      <c r="B14" s="16"/>
      <c r="C14" s="48"/>
      <c r="D14" s="17"/>
      <c r="E14" s="40"/>
      <c r="F14" s="73"/>
      <c r="G14" s="61"/>
      <c r="H14" s="74"/>
      <c r="I14" s="17"/>
    </row>
    <row r="15" spans="1:9" s="332" customFormat="1" ht="12.75">
      <c r="A15" s="48"/>
      <c r="B15" s="16"/>
      <c r="C15" s="48"/>
      <c r="D15" s="17"/>
      <c r="E15" s="40"/>
      <c r="F15" s="73"/>
      <c r="G15" s="16"/>
      <c r="H15" s="67"/>
      <c r="I15" s="17"/>
    </row>
    <row r="16" spans="1:9" s="15" customFormat="1" ht="12.75">
      <c r="A16" s="48"/>
      <c r="B16" s="102"/>
      <c r="C16" s="249"/>
      <c r="D16" s="29"/>
      <c r="E16" s="40"/>
      <c r="F16" s="45"/>
      <c r="G16" s="61"/>
      <c r="H16" s="67"/>
      <c r="I16" s="29"/>
    </row>
    <row r="17" spans="1:9" s="228" customFormat="1" ht="12.75">
      <c r="A17" s="105">
        <f>SUM(A11:A15)</f>
        <v>2</v>
      </c>
      <c r="B17" s="106"/>
      <c r="C17" s="105">
        <f>SUM(C11:C15)</f>
        <v>2.6</v>
      </c>
      <c r="D17" s="106"/>
      <c r="E17" s="234">
        <f>SUM(E11:E15)</f>
        <v>2</v>
      </c>
      <c r="F17" s="110"/>
      <c r="G17" s="109"/>
      <c r="H17" s="467">
        <f>SUM(H11:H16)</f>
        <v>2.4000000000000004</v>
      </c>
      <c r="I17" s="106"/>
    </row>
    <row r="18" spans="1:9" ht="12.75">
      <c r="A18" s="57"/>
      <c r="B18" s="334"/>
      <c r="C18" s="57"/>
      <c r="D18" s="334"/>
      <c r="E18" s="335"/>
      <c r="F18" s="319"/>
      <c r="G18" s="30"/>
      <c r="H18" s="336"/>
      <c r="I18" s="334"/>
    </row>
    <row r="19" spans="5:8" s="10" customFormat="1" ht="12.75">
      <c r="E19" s="44"/>
      <c r="F19" s="25"/>
      <c r="G19" s="33"/>
      <c r="H19" s="39"/>
    </row>
    <row r="20" spans="5:8" s="10" customFormat="1" ht="12.75">
      <c r="E20" s="44"/>
      <c r="F20" s="25"/>
      <c r="G20" s="33"/>
      <c r="H20" s="39"/>
    </row>
    <row r="21" spans="5:8" s="10" customFormat="1" ht="12.75">
      <c r="E21" s="44"/>
      <c r="F21" s="25"/>
      <c r="G21" s="33"/>
      <c r="H21" s="39"/>
    </row>
    <row r="22" spans="5:8" s="10" customFormat="1" ht="12.75">
      <c r="E22" s="44"/>
      <c r="F22" s="25"/>
      <c r="G22" s="33"/>
      <c r="H22" s="39"/>
    </row>
    <row r="23" spans="5:8" s="10" customFormat="1" ht="12.75">
      <c r="E23" s="44"/>
      <c r="F23" s="25"/>
      <c r="G23" s="33"/>
      <c r="H23" s="39"/>
    </row>
    <row r="24" spans="5:8" s="10" customFormat="1" ht="12.75">
      <c r="E24" s="44"/>
      <c r="F24" s="25"/>
      <c r="G24" s="33"/>
      <c r="H24" s="39"/>
    </row>
    <row r="25" spans="5:8" s="10" customFormat="1" ht="12.75">
      <c r="E25" s="44"/>
      <c r="F25" s="25"/>
      <c r="G25" s="33"/>
      <c r="H25" s="39"/>
    </row>
    <row r="26" spans="5:8" s="10" customFormat="1" ht="12.75">
      <c r="E26" s="44"/>
      <c r="F26" s="25"/>
      <c r="G26" s="33"/>
      <c r="H26" s="39"/>
    </row>
    <row r="27" spans="5:8" s="10" customFormat="1" ht="12.75">
      <c r="E27" s="44"/>
      <c r="F27" s="25"/>
      <c r="G27" s="33"/>
      <c r="H27" s="39"/>
    </row>
    <row r="28" spans="5:8" s="10" customFormat="1" ht="12.75">
      <c r="E28" s="44"/>
      <c r="F28" s="25"/>
      <c r="G28" s="33"/>
      <c r="H28" s="39"/>
    </row>
    <row r="29" spans="5:8" s="10" customFormat="1" ht="12.75">
      <c r="E29" s="44"/>
      <c r="F29" s="25"/>
      <c r="G29" s="33"/>
      <c r="H29" s="39"/>
    </row>
    <row r="30" spans="5:8" s="10" customFormat="1" ht="12.75">
      <c r="E30" s="44"/>
      <c r="F30" s="25"/>
      <c r="G30" s="33"/>
      <c r="H30" s="39"/>
    </row>
    <row r="31" spans="5:8" s="10" customFormat="1" ht="12.75">
      <c r="E31" s="44"/>
      <c r="F31" s="25"/>
      <c r="G31" s="33"/>
      <c r="H31" s="39"/>
    </row>
    <row r="32" spans="5:8" s="10" customFormat="1" ht="12.75">
      <c r="E32" s="44"/>
      <c r="F32" s="25"/>
      <c r="G32" s="33"/>
      <c r="H32" s="39"/>
    </row>
    <row r="33" spans="5:8" s="10" customFormat="1" ht="12.75">
      <c r="E33" s="44"/>
      <c r="F33" s="25"/>
      <c r="G33" s="33"/>
      <c r="H33" s="39"/>
    </row>
    <row r="34" spans="5:8" s="10" customFormat="1" ht="12.75">
      <c r="E34" s="44"/>
      <c r="F34" s="25"/>
      <c r="G34" s="33"/>
      <c r="H34" s="39"/>
    </row>
    <row r="35" spans="5:8" s="10" customFormat="1" ht="12.75">
      <c r="E35" s="44"/>
      <c r="F35" s="25"/>
      <c r="G35" s="33"/>
      <c r="H35" s="39"/>
    </row>
    <row r="36" spans="5:8" s="10" customFormat="1" ht="12.75">
      <c r="E36" s="44"/>
      <c r="F36" s="25"/>
      <c r="G36" s="33"/>
      <c r="H36" s="39"/>
    </row>
    <row r="37" spans="5:8" s="10" customFormat="1" ht="12.75">
      <c r="E37" s="44"/>
      <c r="F37" s="25"/>
      <c r="G37" s="33"/>
      <c r="H37" s="39"/>
    </row>
    <row r="38" spans="5:8" s="10" customFormat="1" ht="12.75">
      <c r="E38" s="44"/>
      <c r="F38" s="25"/>
      <c r="G38" s="33"/>
      <c r="H38" s="39"/>
    </row>
    <row r="39" spans="5:8" s="10" customFormat="1" ht="12.75">
      <c r="E39" s="44"/>
      <c r="F39" s="25"/>
      <c r="G39" s="33"/>
      <c r="H39" s="39"/>
    </row>
    <row r="40" spans="5:8" s="10" customFormat="1" ht="12.75">
      <c r="E40" s="44"/>
      <c r="F40" s="25"/>
      <c r="G40" s="33"/>
      <c r="H40" s="39"/>
    </row>
    <row r="41" spans="5:8" s="10" customFormat="1" ht="12.75">
      <c r="E41" s="44"/>
      <c r="F41" s="25"/>
      <c r="G41" s="33"/>
      <c r="H41" s="39"/>
    </row>
    <row r="42" spans="5:8" s="10" customFormat="1" ht="12.75">
      <c r="E42" s="44"/>
      <c r="F42" s="25"/>
      <c r="G42" s="33"/>
      <c r="H42" s="39"/>
    </row>
    <row r="43" spans="5:8" s="10" customFormat="1" ht="12.75">
      <c r="E43" s="44"/>
      <c r="F43" s="25"/>
      <c r="G43" s="33"/>
      <c r="H43" s="39"/>
    </row>
    <row r="44" spans="5:8" s="10" customFormat="1" ht="12.75">
      <c r="E44" s="44"/>
      <c r="F44" s="25"/>
      <c r="G44" s="33"/>
      <c r="H44" s="39"/>
    </row>
    <row r="45" spans="5:8" s="10" customFormat="1" ht="12.75">
      <c r="E45" s="44"/>
      <c r="F45" s="25"/>
      <c r="G45" s="33"/>
      <c r="H45" s="39"/>
    </row>
    <row r="46" spans="5:8" s="10" customFormat="1" ht="12.75">
      <c r="E46" s="44"/>
      <c r="F46" s="25"/>
      <c r="G46" s="33"/>
      <c r="H46" s="39"/>
    </row>
    <row r="47" spans="5:8" s="10" customFormat="1" ht="12.75">
      <c r="E47" s="44"/>
      <c r="F47" s="25"/>
      <c r="G47" s="33"/>
      <c r="H47" s="39"/>
    </row>
    <row r="48" spans="5:8" s="10" customFormat="1" ht="12.75">
      <c r="E48" s="44"/>
      <c r="F48" s="25"/>
      <c r="G48" s="33"/>
      <c r="H48" s="39"/>
    </row>
    <row r="49" spans="5:8" s="10" customFormat="1" ht="12.75">
      <c r="E49" s="44"/>
      <c r="F49" s="25"/>
      <c r="G49" s="33"/>
      <c r="H49" s="39"/>
    </row>
    <row r="50" spans="5:8" s="10" customFormat="1" ht="12.75">
      <c r="E50" s="44"/>
      <c r="F50" s="25"/>
      <c r="G50" s="33"/>
      <c r="H50" s="39"/>
    </row>
    <row r="51" spans="5:8" s="10" customFormat="1" ht="12.75">
      <c r="E51" s="44"/>
      <c r="F51" s="25"/>
      <c r="G51" s="33"/>
      <c r="H51" s="39"/>
    </row>
    <row r="52" spans="5:8" s="10" customFormat="1" ht="12.75">
      <c r="E52" s="44"/>
      <c r="F52" s="25"/>
      <c r="G52" s="33"/>
      <c r="H52" s="39"/>
    </row>
    <row r="53" spans="5:8" s="10" customFormat="1" ht="12.75">
      <c r="E53" s="44"/>
      <c r="F53" s="25"/>
      <c r="G53" s="33"/>
      <c r="H53" s="39"/>
    </row>
    <row r="54" spans="5:8" s="10" customFormat="1" ht="12.75">
      <c r="E54" s="44"/>
      <c r="F54" s="25"/>
      <c r="G54" s="33"/>
      <c r="H54" s="39"/>
    </row>
    <row r="55" spans="5:8" s="10" customFormat="1" ht="12.75">
      <c r="E55" s="44"/>
      <c r="F55" s="25"/>
      <c r="G55" s="33"/>
      <c r="H55" s="39"/>
    </row>
    <row r="56" spans="5:8" s="10" customFormat="1" ht="12.75">
      <c r="E56" s="44"/>
      <c r="F56" s="25"/>
      <c r="G56" s="33"/>
      <c r="H56" s="39"/>
    </row>
    <row r="57" spans="5:8" s="10" customFormat="1" ht="12.75">
      <c r="E57" s="44"/>
      <c r="F57" s="25"/>
      <c r="G57" s="33"/>
      <c r="H57" s="39"/>
    </row>
    <row r="58" spans="5:8" s="10" customFormat="1" ht="12.75">
      <c r="E58" s="44"/>
      <c r="F58" s="25"/>
      <c r="G58" s="33"/>
      <c r="H58" s="39"/>
    </row>
    <row r="59" spans="5:8" s="10" customFormat="1" ht="12.75">
      <c r="E59" s="44"/>
      <c r="F59" s="25"/>
      <c r="G59" s="33"/>
      <c r="H59" s="39"/>
    </row>
    <row r="60" spans="5:8" s="10" customFormat="1" ht="12.75">
      <c r="E60" s="44"/>
      <c r="F60" s="25"/>
      <c r="G60" s="33"/>
      <c r="H60" s="39"/>
    </row>
    <row r="61" spans="5:8" s="10" customFormat="1" ht="12.75">
      <c r="E61" s="44"/>
      <c r="F61" s="25"/>
      <c r="G61" s="33"/>
      <c r="H61" s="39"/>
    </row>
    <row r="62" spans="5:8" s="10" customFormat="1" ht="12.75">
      <c r="E62" s="44"/>
      <c r="F62" s="25"/>
      <c r="G62" s="33"/>
      <c r="H62" s="39"/>
    </row>
    <row r="63" spans="5:8" s="10" customFormat="1" ht="12.75">
      <c r="E63" s="44"/>
      <c r="F63" s="25"/>
      <c r="G63" s="33"/>
      <c r="H63" s="39"/>
    </row>
    <row r="64" spans="5:8" s="10" customFormat="1" ht="12.75">
      <c r="E64" s="44"/>
      <c r="F64" s="25"/>
      <c r="G64" s="33"/>
      <c r="H64" s="39"/>
    </row>
    <row r="65" spans="5:8" s="10" customFormat="1" ht="12.75">
      <c r="E65" s="44"/>
      <c r="F65" s="25"/>
      <c r="G65" s="33"/>
      <c r="H65" s="39"/>
    </row>
    <row r="66" spans="5:8" s="10" customFormat="1" ht="12.75">
      <c r="E66" s="44"/>
      <c r="F66" s="25"/>
      <c r="G66" s="33"/>
      <c r="H66" s="39"/>
    </row>
    <row r="67" spans="5:8" s="10" customFormat="1" ht="12.75">
      <c r="E67" s="44"/>
      <c r="F67" s="25"/>
      <c r="G67" s="33"/>
      <c r="H67" s="39"/>
    </row>
    <row r="68" spans="5:8" s="10" customFormat="1" ht="12.75">
      <c r="E68" s="44"/>
      <c r="F68" s="25"/>
      <c r="G68" s="33"/>
      <c r="H68" s="39"/>
    </row>
    <row r="69" spans="5:8" s="10" customFormat="1" ht="12.75">
      <c r="E69" s="44"/>
      <c r="F69" s="25"/>
      <c r="G69" s="33"/>
      <c r="H69" s="39"/>
    </row>
    <row r="70" spans="5:8" s="10" customFormat="1" ht="12.75">
      <c r="E70" s="44"/>
      <c r="F70" s="25"/>
      <c r="G70" s="33"/>
      <c r="H70" s="39"/>
    </row>
    <row r="71" spans="5:8" s="10" customFormat="1" ht="12.75">
      <c r="E71" s="44"/>
      <c r="F71" s="25"/>
      <c r="G71" s="33"/>
      <c r="H71" s="39"/>
    </row>
    <row r="72" spans="5:8" s="10" customFormat="1" ht="12.75">
      <c r="E72" s="44"/>
      <c r="F72" s="25"/>
      <c r="G72" s="33"/>
      <c r="H72" s="39"/>
    </row>
    <row r="73" spans="5:8" s="10" customFormat="1" ht="12.75">
      <c r="E73" s="44"/>
      <c r="F73" s="25"/>
      <c r="G73" s="33"/>
      <c r="H73" s="39"/>
    </row>
    <row r="74" spans="5:8" s="10" customFormat="1" ht="12.75">
      <c r="E74" s="44"/>
      <c r="F74" s="25"/>
      <c r="G74" s="33"/>
      <c r="H74" s="39"/>
    </row>
    <row r="75" spans="5:8" s="10" customFormat="1" ht="12.75">
      <c r="E75" s="44"/>
      <c r="F75" s="25"/>
      <c r="G75" s="33"/>
      <c r="H75" s="39"/>
    </row>
    <row r="76" spans="5:8" s="10" customFormat="1" ht="12.75">
      <c r="E76" s="44"/>
      <c r="F76" s="25"/>
      <c r="G76" s="33"/>
      <c r="H76" s="39"/>
    </row>
    <row r="77" spans="5:8" s="10" customFormat="1" ht="12.75">
      <c r="E77" s="44"/>
      <c r="F77" s="25"/>
      <c r="G77" s="33"/>
      <c r="H77" s="39"/>
    </row>
    <row r="78" spans="5:8" s="10" customFormat="1" ht="12.75">
      <c r="E78" s="44"/>
      <c r="F78" s="25"/>
      <c r="G78" s="33"/>
      <c r="H78" s="39"/>
    </row>
    <row r="79" spans="5:8" s="10" customFormat="1" ht="12.75">
      <c r="E79" s="44"/>
      <c r="F79" s="25"/>
      <c r="G79" s="33"/>
      <c r="H79" s="39"/>
    </row>
    <row r="80" spans="5:8" s="10" customFormat="1" ht="12.75">
      <c r="E80" s="44"/>
      <c r="F80" s="25"/>
      <c r="G80" s="33"/>
      <c r="H80" s="39"/>
    </row>
    <row r="81" spans="5:8" s="10" customFormat="1" ht="12.75">
      <c r="E81" s="44"/>
      <c r="F81" s="25"/>
      <c r="G81" s="33"/>
      <c r="H81" s="39"/>
    </row>
    <row r="82" spans="5:8" s="10" customFormat="1" ht="12.75">
      <c r="E82" s="44"/>
      <c r="F82" s="25"/>
      <c r="G82" s="33"/>
      <c r="H82" s="39"/>
    </row>
    <row r="83" spans="5:8" s="10" customFormat="1" ht="12.75">
      <c r="E83" s="44"/>
      <c r="F83" s="25"/>
      <c r="G83" s="33"/>
      <c r="H83" s="39"/>
    </row>
    <row r="84" spans="5:8" s="10" customFormat="1" ht="12.75">
      <c r="E84" s="44"/>
      <c r="F84" s="25"/>
      <c r="G84" s="33"/>
      <c r="H84" s="39"/>
    </row>
    <row r="85" spans="5:8" s="10" customFormat="1" ht="12.75">
      <c r="E85" s="44"/>
      <c r="F85" s="25"/>
      <c r="G85" s="33"/>
      <c r="H85" s="39"/>
    </row>
    <row r="86" spans="5:8" s="10" customFormat="1" ht="12.75">
      <c r="E86" s="44"/>
      <c r="F86" s="25"/>
      <c r="G86" s="33"/>
      <c r="H86" s="39"/>
    </row>
    <row r="87" spans="5:8" s="10" customFormat="1" ht="12.75">
      <c r="E87" s="44"/>
      <c r="F87" s="25"/>
      <c r="G87" s="33"/>
      <c r="H87" s="39"/>
    </row>
    <row r="88" spans="5:8" s="10" customFormat="1" ht="12.75">
      <c r="E88" s="44"/>
      <c r="F88" s="25"/>
      <c r="G88" s="33"/>
      <c r="H88" s="39"/>
    </row>
    <row r="89" spans="5:8" s="10" customFormat="1" ht="12.75">
      <c r="E89" s="44"/>
      <c r="F89" s="25"/>
      <c r="G89" s="33"/>
      <c r="H89" s="39"/>
    </row>
    <row r="90" spans="5:8" s="10" customFormat="1" ht="12.75">
      <c r="E90" s="44"/>
      <c r="F90" s="25"/>
      <c r="G90" s="33"/>
      <c r="H90" s="39"/>
    </row>
    <row r="91" spans="5:8" s="10" customFormat="1" ht="12.75">
      <c r="E91" s="44"/>
      <c r="F91" s="25"/>
      <c r="G91" s="33"/>
      <c r="H91" s="39"/>
    </row>
    <row r="92" spans="5:8" s="10" customFormat="1" ht="12.75">
      <c r="E92" s="44"/>
      <c r="F92" s="25"/>
      <c r="G92" s="33"/>
      <c r="H92" s="39"/>
    </row>
    <row r="93" spans="5:8" s="10" customFormat="1" ht="12.75">
      <c r="E93" s="44"/>
      <c r="F93" s="25"/>
      <c r="G93" s="33"/>
      <c r="H93" s="39"/>
    </row>
    <row r="94" spans="5:8" s="10" customFormat="1" ht="12.75">
      <c r="E94" s="44"/>
      <c r="F94" s="25"/>
      <c r="G94" s="33"/>
      <c r="H94" s="39"/>
    </row>
    <row r="95" spans="5:8" s="10" customFormat="1" ht="12.75">
      <c r="E95" s="44"/>
      <c r="F95" s="25"/>
      <c r="G95" s="33"/>
      <c r="H95" s="39"/>
    </row>
    <row r="96" spans="5:8" s="10" customFormat="1" ht="12.75">
      <c r="E96" s="44"/>
      <c r="F96" s="25"/>
      <c r="G96" s="33"/>
      <c r="H96" s="39"/>
    </row>
    <row r="97" spans="5:8" s="10" customFormat="1" ht="12.75">
      <c r="E97" s="44"/>
      <c r="F97" s="25"/>
      <c r="G97" s="33"/>
      <c r="H97" s="39"/>
    </row>
    <row r="98" spans="5:8" s="10" customFormat="1" ht="12.75">
      <c r="E98" s="44"/>
      <c r="F98" s="25"/>
      <c r="G98" s="33"/>
      <c r="H98" s="39"/>
    </row>
    <row r="99" spans="5:8" s="10" customFormat="1" ht="12.75">
      <c r="E99" s="44"/>
      <c r="F99" s="25"/>
      <c r="G99" s="33"/>
      <c r="H99" s="39"/>
    </row>
    <row r="100" spans="5:8" s="10" customFormat="1" ht="12.75">
      <c r="E100" s="44"/>
      <c r="F100" s="25"/>
      <c r="G100" s="33"/>
      <c r="H100" s="39"/>
    </row>
    <row r="101" spans="5:8" s="10" customFormat="1" ht="12.75">
      <c r="E101" s="44"/>
      <c r="F101" s="25"/>
      <c r="G101" s="33"/>
      <c r="H101" s="39"/>
    </row>
    <row r="102" spans="5:8" s="10" customFormat="1" ht="12.75">
      <c r="E102" s="44"/>
      <c r="F102" s="25"/>
      <c r="G102" s="33"/>
      <c r="H102" s="39"/>
    </row>
    <row r="103" spans="5:8" s="10" customFormat="1" ht="12.75">
      <c r="E103" s="44"/>
      <c r="F103" s="25"/>
      <c r="G103" s="33"/>
      <c r="H103" s="39"/>
    </row>
    <row r="104" spans="5:8" s="10" customFormat="1" ht="12.75">
      <c r="E104" s="44"/>
      <c r="F104" s="25"/>
      <c r="G104" s="33"/>
      <c r="H104" s="39"/>
    </row>
    <row r="105" spans="5:8" s="10" customFormat="1" ht="12.75">
      <c r="E105" s="44"/>
      <c r="F105" s="25"/>
      <c r="G105" s="33"/>
      <c r="H105" s="39"/>
    </row>
    <row r="106" spans="5:8" s="10" customFormat="1" ht="12.75">
      <c r="E106" s="44"/>
      <c r="F106" s="25"/>
      <c r="G106" s="33"/>
      <c r="H106" s="39"/>
    </row>
    <row r="107" spans="5:8" s="10" customFormat="1" ht="12.75">
      <c r="E107" s="44"/>
      <c r="F107" s="25"/>
      <c r="G107" s="33"/>
      <c r="H107" s="39"/>
    </row>
    <row r="108" spans="5:8" s="10" customFormat="1" ht="12.75">
      <c r="E108" s="44"/>
      <c r="F108" s="25"/>
      <c r="G108" s="33"/>
      <c r="H108" s="39"/>
    </row>
    <row r="109" spans="5:8" s="10" customFormat="1" ht="12.75">
      <c r="E109" s="44"/>
      <c r="F109" s="25"/>
      <c r="G109" s="33"/>
      <c r="H109" s="39"/>
    </row>
    <row r="110" spans="5:8" s="10" customFormat="1" ht="12.75">
      <c r="E110" s="44"/>
      <c r="F110" s="25"/>
      <c r="G110" s="33"/>
      <c r="H110" s="39"/>
    </row>
    <row r="111" spans="5:8" s="10" customFormat="1" ht="12.75">
      <c r="E111" s="44"/>
      <c r="F111" s="25"/>
      <c r="G111" s="33"/>
      <c r="H111" s="39"/>
    </row>
    <row r="112" spans="5:8" s="10" customFormat="1" ht="12.75">
      <c r="E112" s="44"/>
      <c r="F112" s="25"/>
      <c r="G112" s="33"/>
      <c r="H112" s="39"/>
    </row>
    <row r="113" spans="5:8" s="10" customFormat="1" ht="12.75">
      <c r="E113" s="44"/>
      <c r="F113" s="25"/>
      <c r="G113" s="33"/>
      <c r="H113" s="39"/>
    </row>
    <row r="114" spans="5:8" s="10" customFormat="1" ht="12.75">
      <c r="E114" s="44"/>
      <c r="F114" s="25"/>
      <c r="G114" s="33"/>
      <c r="H114" s="39"/>
    </row>
    <row r="115" spans="5:8" s="10" customFormat="1" ht="12.75">
      <c r="E115" s="44"/>
      <c r="F115" s="25"/>
      <c r="G115" s="33"/>
      <c r="H115" s="39"/>
    </row>
    <row r="116" spans="5:8" s="10" customFormat="1" ht="12.75">
      <c r="E116" s="44"/>
      <c r="F116" s="25"/>
      <c r="G116" s="33"/>
      <c r="H116" s="39"/>
    </row>
    <row r="117" spans="5:8" s="10" customFormat="1" ht="12.75">
      <c r="E117" s="44"/>
      <c r="F117" s="25"/>
      <c r="G117" s="33"/>
      <c r="H117" s="39"/>
    </row>
    <row r="118" spans="5:8" s="10" customFormat="1" ht="12.75">
      <c r="E118" s="44"/>
      <c r="F118" s="25"/>
      <c r="G118" s="33"/>
      <c r="H118" s="39"/>
    </row>
    <row r="119" spans="5:8" s="10" customFormat="1" ht="12.75">
      <c r="E119" s="44"/>
      <c r="F119" s="25"/>
      <c r="G119" s="33"/>
      <c r="H119" s="39"/>
    </row>
    <row r="120" spans="5:8" s="10" customFormat="1" ht="12.75">
      <c r="E120" s="44"/>
      <c r="F120" s="25"/>
      <c r="G120" s="33"/>
      <c r="H120" s="39"/>
    </row>
    <row r="121" spans="5:8" s="10" customFormat="1" ht="12.75">
      <c r="E121" s="44"/>
      <c r="F121" s="25"/>
      <c r="G121" s="33"/>
      <c r="H121" s="39"/>
    </row>
    <row r="122" spans="5:8" s="10" customFormat="1" ht="12.75">
      <c r="E122" s="44"/>
      <c r="F122" s="25"/>
      <c r="G122" s="33"/>
      <c r="H122" s="39"/>
    </row>
    <row r="123" spans="5:8" s="10" customFormat="1" ht="12.75">
      <c r="E123" s="44"/>
      <c r="F123" s="25"/>
      <c r="G123" s="33"/>
      <c r="H123" s="39"/>
    </row>
    <row r="124" spans="5:8" s="10" customFormat="1" ht="12.75">
      <c r="E124" s="44"/>
      <c r="F124" s="25"/>
      <c r="G124" s="33"/>
      <c r="H124" s="39"/>
    </row>
    <row r="125" spans="5:8" s="10" customFormat="1" ht="12.75">
      <c r="E125" s="44"/>
      <c r="F125" s="25"/>
      <c r="G125" s="33"/>
      <c r="H125" s="39"/>
    </row>
    <row r="126" spans="5:8" s="10" customFormat="1" ht="12.75">
      <c r="E126" s="44"/>
      <c r="F126" s="25"/>
      <c r="G126" s="33"/>
      <c r="H126" s="39"/>
    </row>
    <row r="127" spans="5:8" s="10" customFormat="1" ht="12.75">
      <c r="E127" s="44"/>
      <c r="F127" s="25"/>
      <c r="G127" s="33"/>
      <c r="H127" s="39"/>
    </row>
    <row r="128" spans="5:8" s="10" customFormat="1" ht="12.75">
      <c r="E128" s="44"/>
      <c r="F128" s="25"/>
      <c r="G128" s="33"/>
      <c r="H128" s="39"/>
    </row>
    <row r="129" spans="5:8" s="10" customFormat="1" ht="12.75">
      <c r="E129" s="44"/>
      <c r="F129" s="25"/>
      <c r="G129" s="33"/>
      <c r="H129" s="39"/>
    </row>
    <row r="130" spans="5:8" s="10" customFormat="1" ht="12.75">
      <c r="E130" s="44"/>
      <c r="F130" s="25"/>
      <c r="G130" s="33"/>
      <c r="H130" s="39"/>
    </row>
    <row r="131" spans="5:8" s="10" customFormat="1" ht="12.75">
      <c r="E131" s="44"/>
      <c r="F131" s="25"/>
      <c r="G131" s="33"/>
      <c r="H131" s="39"/>
    </row>
    <row r="132" spans="5:8" s="10" customFormat="1" ht="12.75">
      <c r="E132" s="44"/>
      <c r="F132" s="25"/>
      <c r="G132" s="33"/>
      <c r="H132" s="39"/>
    </row>
    <row r="133" spans="5:8" s="10" customFormat="1" ht="12.75">
      <c r="E133" s="44"/>
      <c r="F133" s="25"/>
      <c r="G133" s="33"/>
      <c r="H133" s="39"/>
    </row>
    <row r="134" spans="5:8" s="10" customFormat="1" ht="12.75">
      <c r="E134" s="44"/>
      <c r="F134" s="25"/>
      <c r="G134" s="33"/>
      <c r="H134" s="39"/>
    </row>
    <row r="135" spans="5:8" s="10" customFormat="1" ht="12.75">
      <c r="E135" s="44"/>
      <c r="F135" s="25"/>
      <c r="G135" s="33"/>
      <c r="H135" s="39"/>
    </row>
    <row r="136" spans="5:8" s="10" customFormat="1" ht="12.75">
      <c r="E136" s="44"/>
      <c r="F136" s="25"/>
      <c r="G136" s="33"/>
      <c r="H136" s="39"/>
    </row>
    <row r="137" spans="5:8" s="10" customFormat="1" ht="12.75">
      <c r="E137" s="44"/>
      <c r="F137" s="25"/>
      <c r="G137" s="33"/>
      <c r="H137" s="39"/>
    </row>
    <row r="138" spans="5:8" s="10" customFormat="1" ht="12.75">
      <c r="E138" s="44"/>
      <c r="F138" s="25"/>
      <c r="G138" s="33"/>
      <c r="H138" s="39"/>
    </row>
    <row r="139" spans="5:8" s="10" customFormat="1" ht="12.75">
      <c r="E139" s="44"/>
      <c r="F139" s="25"/>
      <c r="G139" s="33"/>
      <c r="H139" s="39"/>
    </row>
    <row r="140" spans="5:8" s="10" customFormat="1" ht="12.75">
      <c r="E140" s="44"/>
      <c r="F140" s="25"/>
      <c r="G140" s="33"/>
      <c r="H140" s="39"/>
    </row>
    <row r="141" spans="5:8" s="10" customFormat="1" ht="12.75">
      <c r="E141" s="44"/>
      <c r="F141" s="25"/>
      <c r="G141" s="33"/>
      <c r="H141" s="39"/>
    </row>
    <row r="142" spans="5:8" s="10" customFormat="1" ht="12.75">
      <c r="E142" s="44"/>
      <c r="F142" s="25"/>
      <c r="G142" s="33"/>
      <c r="H142" s="39"/>
    </row>
    <row r="143" spans="5:8" s="10" customFormat="1" ht="12.75">
      <c r="E143" s="44"/>
      <c r="F143" s="25"/>
      <c r="G143" s="33"/>
      <c r="H143" s="39"/>
    </row>
    <row r="144" spans="5:8" s="10" customFormat="1" ht="12.75">
      <c r="E144" s="44"/>
      <c r="F144" s="25"/>
      <c r="G144" s="33"/>
      <c r="H144" s="39"/>
    </row>
    <row r="145" spans="5:8" s="10" customFormat="1" ht="12.75">
      <c r="E145" s="44"/>
      <c r="F145" s="25"/>
      <c r="G145" s="33"/>
      <c r="H145" s="39"/>
    </row>
    <row r="146" spans="5:8" s="10" customFormat="1" ht="12.75">
      <c r="E146" s="44"/>
      <c r="F146" s="25"/>
      <c r="G146" s="33"/>
      <c r="H146" s="39"/>
    </row>
    <row r="147" spans="5:8" s="10" customFormat="1" ht="12.75">
      <c r="E147" s="44"/>
      <c r="F147" s="25"/>
      <c r="G147" s="33"/>
      <c r="H147" s="39"/>
    </row>
    <row r="148" spans="5:8" s="10" customFormat="1" ht="12.75">
      <c r="E148" s="44"/>
      <c r="F148" s="25"/>
      <c r="G148" s="33"/>
      <c r="H148" s="39"/>
    </row>
    <row r="149" spans="5:8" s="10" customFormat="1" ht="12.75">
      <c r="E149" s="44"/>
      <c r="F149" s="25"/>
      <c r="G149" s="33"/>
      <c r="H149" s="39"/>
    </row>
    <row r="150" spans="5:8" s="10" customFormat="1" ht="12.75">
      <c r="E150" s="44"/>
      <c r="F150" s="25"/>
      <c r="G150" s="33"/>
      <c r="H150" s="39"/>
    </row>
    <row r="151" spans="5:8" s="10" customFormat="1" ht="12.75">
      <c r="E151" s="44"/>
      <c r="F151" s="25"/>
      <c r="G151" s="33"/>
      <c r="H151" s="39"/>
    </row>
    <row r="152" spans="5:8" s="10" customFormat="1" ht="12.75">
      <c r="E152" s="44"/>
      <c r="F152" s="25"/>
      <c r="G152" s="33"/>
      <c r="H152" s="39"/>
    </row>
    <row r="153" spans="5:8" s="10" customFormat="1" ht="12.75">
      <c r="E153" s="44"/>
      <c r="F153" s="25"/>
      <c r="G153" s="33"/>
      <c r="H153" s="39"/>
    </row>
    <row r="154" spans="5:8" s="10" customFormat="1" ht="12.75">
      <c r="E154" s="44"/>
      <c r="F154" s="25"/>
      <c r="G154" s="33"/>
      <c r="H154" s="39"/>
    </row>
    <row r="155" spans="5:8" s="10" customFormat="1" ht="12.75">
      <c r="E155" s="44"/>
      <c r="F155" s="25"/>
      <c r="G155" s="33"/>
      <c r="H155" s="39"/>
    </row>
    <row r="156" spans="5:8" s="10" customFormat="1" ht="12.75">
      <c r="E156" s="44"/>
      <c r="F156" s="25"/>
      <c r="G156" s="33"/>
      <c r="H156" s="39"/>
    </row>
    <row r="157" spans="5:8" s="10" customFormat="1" ht="12.75">
      <c r="E157" s="44"/>
      <c r="F157" s="25"/>
      <c r="G157" s="33"/>
      <c r="H157" s="39"/>
    </row>
    <row r="158" spans="5:8" s="10" customFormat="1" ht="12.75">
      <c r="E158" s="44"/>
      <c r="F158" s="25"/>
      <c r="G158" s="33"/>
      <c r="H158" s="39"/>
    </row>
    <row r="159" spans="5:8" s="10" customFormat="1" ht="12.75">
      <c r="E159" s="44"/>
      <c r="F159" s="25"/>
      <c r="G159" s="33"/>
      <c r="H159" s="39"/>
    </row>
    <row r="160" spans="5:8" s="10" customFormat="1" ht="12.75">
      <c r="E160" s="44"/>
      <c r="F160" s="25"/>
      <c r="G160" s="33"/>
      <c r="H160" s="39"/>
    </row>
    <row r="161" spans="5:8" s="10" customFormat="1" ht="12.75">
      <c r="E161" s="44"/>
      <c r="F161" s="25"/>
      <c r="G161" s="33"/>
      <c r="H161" s="39"/>
    </row>
    <row r="162" spans="5:8" s="10" customFormat="1" ht="12.75">
      <c r="E162" s="44"/>
      <c r="F162" s="25"/>
      <c r="G162" s="33"/>
      <c r="H162" s="39"/>
    </row>
    <row r="163" spans="5:8" s="10" customFormat="1" ht="12.75">
      <c r="E163" s="44"/>
      <c r="F163" s="25"/>
      <c r="G163" s="33"/>
      <c r="H163" s="39"/>
    </row>
    <row r="164" spans="5:8" s="10" customFormat="1" ht="12.75">
      <c r="E164" s="44"/>
      <c r="F164" s="25"/>
      <c r="G164" s="33"/>
      <c r="H164" s="39"/>
    </row>
    <row r="165" spans="5:8" s="10" customFormat="1" ht="12.75">
      <c r="E165" s="44"/>
      <c r="F165" s="25"/>
      <c r="G165" s="33"/>
      <c r="H165" s="39"/>
    </row>
    <row r="166" spans="5:8" s="10" customFormat="1" ht="12.75">
      <c r="E166" s="44"/>
      <c r="F166" s="25"/>
      <c r="G166" s="33"/>
      <c r="H166" s="39"/>
    </row>
    <row r="167" spans="5:8" s="10" customFormat="1" ht="12.75">
      <c r="E167" s="44"/>
      <c r="F167" s="25"/>
      <c r="G167" s="33"/>
      <c r="H167" s="39"/>
    </row>
    <row r="168" spans="5:8" s="10" customFormat="1" ht="12.75">
      <c r="E168" s="44"/>
      <c r="F168" s="25"/>
      <c r="G168" s="33"/>
      <c r="H168" s="39"/>
    </row>
    <row r="169" spans="5:8" s="10" customFormat="1" ht="12.75">
      <c r="E169" s="44"/>
      <c r="F169" s="25"/>
      <c r="G169" s="33"/>
      <c r="H169" s="39"/>
    </row>
    <row r="170" spans="5:8" s="10" customFormat="1" ht="12.75">
      <c r="E170" s="44"/>
      <c r="F170" s="25"/>
      <c r="G170" s="33"/>
      <c r="H170" s="39"/>
    </row>
    <row r="171" spans="5:8" s="10" customFormat="1" ht="12.75">
      <c r="E171" s="44"/>
      <c r="F171" s="25"/>
      <c r="G171" s="33"/>
      <c r="H171" s="39"/>
    </row>
    <row r="172" spans="5:8" s="10" customFormat="1" ht="12.75">
      <c r="E172" s="44"/>
      <c r="F172" s="25"/>
      <c r="G172" s="33"/>
      <c r="H172" s="39"/>
    </row>
    <row r="173" spans="5:8" s="10" customFormat="1" ht="12.75">
      <c r="E173" s="44"/>
      <c r="F173" s="25"/>
      <c r="G173" s="33"/>
      <c r="H173" s="39"/>
    </row>
    <row r="174" spans="5:8" s="10" customFormat="1" ht="12.75">
      <c r="E174" s="44"/>
      <c r="F174" s="25"/>
      <c r="G174" s="33"/>
      <c r="H174" s="39"/>
    </row>
    <row r="175" spans="5:8" s="10" customFormat="1" ht="12.75">
      <c r="E175" s="44"/>
      <c r="F175" s="25"/>
      <c r="G175" s="33"/>
      <c r="H175" s="39"/>
    </row>
    <row r="176" spans="5:8" s="10" customFormat="1" ht="12.75">
      <c r="E176" s="44"/>
      <c r="F176" s="25"/>
      <c r="G176" s="33"/>
      <c r="H176" s="39"/>
    </row>
    <row r="177" spans="5:8" s="10" customFormat="1" ht="12.75">
      <c r="E177" s="44"/>
      <c r="F177" s="25"/>
      <c r="G177" s="33"/>
      <c r="H177" s="39"/>
    </row>
    <row r="178" spans="5:8" s="10" customFormat="1" ht="12.75">
      <c r="E178" s="44"/>
      <c r="F178" s="25"/>
      <c r="G178" s="33"/>
      <c r="H178" s="39"/>
    </row>
    <row r="179" spans="5:8" s="10" customFormat="1" ht="12.75">
      <c r="E179" s="44"/>
      <c r="F179" s="25"/>
      <c r="G179" s="33"/>
      <c r="H179" s="39"/>
    </row>
    <row r="180" spans="5:8" s="10" customFormat="1" ht="12.75">
      <c r="E180" s="44"/>
      <c r="F180" s="25"/>
      <c r="G180" s="33"/>
      <c r="H180" s="39"/>
    </row>
    <row r="181" spans="1:9" s="10" customFormat="1" ht="12.75">
      <c r="A181" s="4"/>
      <c r="B181" s="4"/>
      <c r="C181" s="4"/>
      <c r="D181" s="4"/>
      <c r="E181" s="41"/>
      <c r="F181" s="19"/>
      <c r="G181" s="26"/>
      <c r="H181" s="34"/>
      <c r="I181" s="4"/>
    </row>
    <row r="182" spans="1:9" s="10" customFormat="1" ht="12.75">
      <c r="A182" s="4"/>
      <c r="B182" s="4"/>
      <c r="C182" s="4"/>
      <c r="D182" s="4"/>
      <c r="E182" s="41"/>
      <c r="F182" s="19"/>
      <c r="G182" s="26"/>
      <c r="H182" s="34"/>
      <c r="I182" s="4"/>
    </row>
    <row r="183" spans="1:9" s="10" customFormat="1" ht="12.75">
      <c r="A183" s="4"/>
      <c r="B183" s="4"/>
      <c r="C183" s="4"/>
      <c r="D183" s="4"/>
      <c r="E183" s="41"/>
      <c r="F183" s="19"/>
      <c r="G183" s="26"/>
      <c r="H183" s="34"/>
      <c r="I183" s="4"/>
    </row>
    <row r="184" spans="1:9" s="10" customFormat="1" ht="12.75">
      <c r="A184" s="4"/>
      <c r="B184" s="4"/>
      <c r="C184" s="4"/>
      <c r="D184" s="4"/>
      <c r="E184" s="41"/>
      <c r="F184" s="19"/>
      <c r="G184" s="26"/>
      <c r="H184" s="34"/>
      <c r="I184" s="4"/>
    </row>
    <row r="185" spans="1:9" s="10" customFormat="1" ht="12.75">
      <c r="A185" s="4"/>
      <c r="B185" s="4"/>
      <c r="C185" s="4"/>
      <c r="D185" s="4"/>
      <c r="E185" s="41"/>
      <c r="F185" s="19"/>
      <c r="G185" s="26"/>
      <c r="H185" s="34"/>
      <c r="I185" s="4"/>
    </row>
    <row r="186" spans="1:9" s="10" customFormat="1" ht="12.75">
      <c r="A186" s="4"/>
      <c r="B186" s="4"/>
      <c r="C186" s="4"/>
      <c r="D186" s="4"/>
      <c r="E186" s="41"/>
      <c r="F186" s="19"/>
      <c r="G186" s="26"/>
      <c r="H186" s="34"/>
      <c r="I186" s="4"/>
    </row>
    <row r="187" spans="1:9" s="10" customFormat="1" ht="12.75">
      <c r="A187" s="4"/>
      <c r="B187" s="4"/>
      <c r="C187" s="4"/>
      <c r="D187" s="4"/>
      <c r="E187" s="41"/>
      <c r="F187" s="19"/>
      <c r="G187" s="26"/>
      <c r="H187" s="34"/>
      <c r="I187" s="4"/>
    </row>
    <row r="188" spans="1:9" s="10" customFormat="1" ht="12.75">
      <c r="A188" s="4"/>
      <c r="B188" s="4"/>
      <c r="C188" s="4"/>
      <c r="D188" s="4"/>
      <c r="E188" s="41"/>
      <c r="F188" s="19"/>
      <c r="G188" s="26"/>
      <c r="H188" s="34"/>
      <c r="I188" s="4"/>
    </row>
    <row r="189" spans="1:9" s="10" customFormat="1" ht="12.75">
      <c r="A189" s="4"/>
      <c r="B189" s="4"/>
      <c r="C189" s="4"/>
      <c r="D189" s="4"/>
      <c r="E189" s="41"/>
      <c r="F189" s="19"/>
      <c r="G189" s="26"/>
      <c r="H189" s="34"/>
      <c r="I189" s="4"/>
    </row>
    <row r="190" spans="1:9" s="10" customFormat="1" ht="12.75">
      <c r="A190" s="4"/>
      <c r="B190" s="4"/>
      <c r="C190" s="4"/>
      <c r="D190" s="4"/>
      <c r="E190" s="41"/>
      <c r="F190" s="19"/>
      <c r="G190" s="26"/>
      <c r="H190" s="34"/>
      <c r="I190" s="4"/>
    </row>
    <row r="191" spans="1:9" s="10" customFormat="1" ht="12.75">
      <c r="A191" s="4"/>
      <c r="B191" s="4"/>
      <c r="C191" s="4"/>
      <c r="D191" s="4"/>
      <c r="E191" s="41"/>
      <c r="F191" s="19"/>
      <c r="G191" s="26"/>
      <c r="H191" s="34"/>
      <c r="I191" s="4"/>
    </row>
    <row r="192" spans="1:9" s="10" customFormat="1" ht="12.75">
      <c r="A192" s="4"/>
      <c r="B192" s="4"/>
      <c r="C192" s="4"/>
      <c r="D192" s="4"/>
      <c r="E192" s="41"/>
      <c r="F192" s="19"/>
      <c r="G192" s="26"/>
      <c r="H192" s="34"/>
      <c r="I192" s="4"/>
    </row>
    <row r="193" spans="1:9" s="10" customFormat="1" ht="12.75">
      <c r="A193" s="4"/>
      <c r="B193" s="4"/>
      <c r="C193" s="4"/>
      <c r="D193" s="4"/>
      <c r="E193" s="41"/>
      <c r="F193" s="19"/>
      <c r="G193" s="26"/>
      <c r="H193" s="34"/>
      <c r="I193" s="4"/>
    </row>
    <row r="194" spans="1:9" s="10" customFormat="1" ht="12.75">
      <c r="A194" s="4"/>
      <c r="B194" s="4"/>
      <c r="C194" s="4"/>
      <c r="D194" s="4"/>
      <c r="E194" s="41"/>
      <c r="F194" s="19"/>
      <c r="G194" s="26"/>
      <c r="H194" s="34"/>
      <c r="I194" s="4"/>
    </row>
    <row r="195" spans="1:9" s="10" customFormat="1" ht="12.75">
      <c r="A195" s="4"/>
      <c r="B195" s="4"/>
      <c r="C195" s="4"/>
      <c r="D195" s="4"/>
      <c r="E195" s="41"/>
      <c r="F195" s="19"/>
      <c r="G195" s="26"/>
      <c r="H195" s="34"/>
      <c r="I195" s="4"/>
    </row>
    <row r="196" spans="1:9" s="10" customFormat="1" ht="12.75">
      <c r="A196" s="4"/>
      <c r="B196" s="4"/>
      <c r="C196" s="4"/>
      <c r="D196" s="4"/>
      <c r="E196" s="41"/>
      <c r="F196" s="19"/>
      <c r="G196" s="26"/>
      <c r="H196" s="34"/>
      <c r="I196" s="4"/>
    </row>
    <row r="197" spans="1:9" s="10" customFormat="1" ht="12.75">
      <c r="A197" s="4"/>
      <c r="B197" s="4"/>
      <c r="C197" s="4"/>
      <c r="D197" s="4"/>
      <c r="E197" s="41"/>
      <c r="F197" s="19"/>
      <c r="G197" s="26"/>
      <c r="H197" s="34"/>
      <c r="I197" s="4"/>
    </row>
    <row r="198" spans="1:9" s="10" customFormat="1" ht="12.75">
      <c r="A198" s="4"/>
      <c r="B198" s="4"/>
      <c r="C198" s="4"/>
      <c r="D198" s="4"/>
      <c r="E198" s="41"/>
      <c r="F198" s="19"/>
      <c r="G198" s="26"/>
      <c r="H198" s="34"/>
      <c r="I198" s="4"/>
    </row>
    <row r="199" spans="1:9" s="10" customFormat="1" ht="12.75">
      <c r="A199" s="4"/>
      <c r="B199" s="4"/>
      <c r="C199" s="4"/>
      <c r="D199" s="4"/>
      <c r="E199" s="41"/>
      <c r="F199" s="19"/>
      <c r="G199" s="26"/>
      <c r="H199" s="34"/>
      <c r="I199" s="4"/>
    </row>
    <row r="200" spans="1:9" s="10" customFormat="1" ht="12.75">
      <c r="A200" s="4"/>
      <c r="B200" s="4"/>
      <c r="C200" s="4"/>
      <c r="D200" s="4"/>
      <c r="E200" s="41"/>
      <c r="F200" s="19"/>
      <c r="G200" s="26"/>
      <c r="H200" s="34"/>
      <c r="I200" s="4"/>
    </row>
    <row r="201" spans="1:9" s="10" customFormat="1" ht="12.75">
      <c r="A201" s="4"/>
      <c r="B201" s="4"/>
      <c r="C201" s="4"/>
      <c r="D201" s="4"/>
      <c r="E201" s="41"/>
      <c r="F201" s="19"/>
      <c r="G201" s="26"/>
      <c r="H201" s="34"/>
      <c r="I201" s="4"/>
    </row>
    <row r="202" spans="1:9" s="10" customFormat="1" ht="12.75">
      <c r="A202" s="4"/>
      <c r="B202" s="4"/>
      <c r="C202" s="4"/>
      <c r="D202" s="4"/>
      <c r="E202" s="41"/>
      <c r="F202" s="19"/>
      <c r="G202" s="26"/>
      <c r="H202" s="34"/>
      <c r="I202" s="4"/>
    </row>
    <row r="203" spans="1:9" s="10" customFormat="1" ht="12.75">
      <c r="A203" s="4"/>
      <c r="B203" s="4"/>
      <c r="C203" s="4"/>
      <c r="D203" s="4"/>
      <c r="E203" s="41"/>
      <c r="F203" s="19"/>
      <c r="G203" s="26"/>
      <c r="H203" s="34"/>
      <c r="I203" s="4"/>
    </row>
    <row r="204" spans="1:9" s="10" customFormat="1" ht="12.75">
      <c r="A204" s="4"/>
      <c r="B204" s="4"/>
      <c r="C204" s="4"/>
      <c r="D204" s="4"/>
      <c r="E204" s="41"/>
      <c r="F204" s="19"/>
      <c r="G204" s="26"/>
      <c r="H204" s="34"/>
      <c r="I204" s="4"/>
    </row>
    <row r="205" spans="1:9" s="10" customFormat="1" ht="12.75">
      <c r="A205" s="4"/>
      <c r="B205" s="4"/>
      <c r="C205" s="4"/>
      <c r="D205" s="4"/>
      <c r="E205" s="41"/>
      <c r="F205" s="19"/>
      <c r="G205" s="26"/>
      <c r="H205" s="34"/>
      <c r="I205" s="4"/>
    </row>
    <row r="206" spans="1:9" s="10" customFormat="1" ht="12.75">
      <c r="A206" s="4"/>
      <c r="B206" s="4"/>
      <c r="C206" s="4"/>
      <c r="D206" s="4"/>
      <c r="E206" s="41"/>
      <c r="F206" s="19"/>
      <c r="G206" s="26"/>
      <c r="H206" s="34"/>
      <c r="I206" s="4"/>
    </row>
    <row r="207" spans="1:9" s="10" customFormat="1" ht="12.75">
      <c r="A207" s="4"/>
      <c r="B207" s="4"/>
      <c r="C207" s="4"/>
      <c r="D207" s="4"/>
      <c r="E207" s="41"/>
      <c r="F207" s="19"/>
      <c r="G207" s="26"/>
      <c r="H207" s="34"/>
      <c r="I207" s="4"/>
    </row>
    <row r="208" spans="1:9" s="10" customFormat="1" ht="12.75">
      <c r="A208" s="4"/>
      <c r="B208" s="4"/>
      <c r="C208" s="4"/>
      <c r="D208" s="4"/>
      <c r="E208" s="41"/>
      <c r="F208" s="19"/>
      <c r="G208" s="26"/>
      <c r="H208" s="34"/>
      <c r="I208" s="4"/>
    </row>
    <row r="209" spans="1:9" s="10" customFormat="1" ht="12.75">
      <c r="A209" s="4"/>
      <c r="B209" s="4"/>
      <c r="C209" s="4"/>
      <c r="D209" s="4"/>
      <c r="E209" s="41"/>
      <c r="F209" s="19"/>
      <c r="G209" s="26"/>
      <c r="H209" s="34"/>
      <c r="I209" s="4"/>
    </row>
    <row r="210" spans="1:9" s="10" customFormat="1" ht="12.75">
      <c r="A210" s="4"/>
      <c r="B210" s="4"/>
      <c r="C210" s="4"/>
      <c r="D210" s="4"/>
      <c r="E210" s="41"/>
      <c r="F210" s="19"/>
      <c r="G210" s="26"/>
      <c r="H210" s="34"/>
      <c r="I210" s="4"/>
    </row>
    <row r="211" spans="1:9" s="10" customFormat="1" ht="12.75">
      <c r="A211" s="4"/>
      <c r="B211" s="4"/>
      <c r="C211" s="4"/>
      <c r="D211" s="4"/>
      <c r="E211" s="41"/>
      <c r="F211" s="19"/>
      <c r="G211" s="26"/>
      <c r="H211" s="34"/>
      <c r="I211" s="4"/>
    </row>
    <row r="212" spans="1:9" s="10" customFormat="1" ht="12.75">
      <c r="A212" s="4"/>
      <c r="B212" s="4"/>
      <c r="C212" s="4"/>
      <c r="D212" s="4"/>
      <c r="E212" s="41"/>
      <c r="F212" s="19"/>
      <c r="G212" s="26"/>
      <c r="H212" s="34"/>
      <c r="I212" s="4"/>
    </row>
    <row r="213" spans="1:9" s="10" customFormat="1" ht="12.75">
      <c r="A213" s="4"/>
      <c r="B213" s="4"/>
      <c r="C213" s="4"/>
      <c r="D213" s="4"/>
      <c r="E213" s="41"/>
      <c r="F213" s="19"/>
      <c r="G213" s="26"/>
      <c r="H213" s="34"/>
      <c r="I213" s="4"/>
    </row>
    <row r="214" spans="1:9" s="10" customFormat="1" ht="12.75">
      <c r="A214" s="4"/>
      <c r="B214" s="4"/>
      <c r="C214" s="4"/>
      <c r="D214" s="4"/>
      <c r="E214" s="41"/>
      <c r="F214" s="19"/>
      <c r="G214" s="26"/>
      <c r="H214" s="34"/>
      <c r="I214" s="4"/>
    </row>
    <row r="215" spans="1:9" s="10" customFormat="1" ht="12.75">
      <c r="A215" s="4"/>
      <c r="B215" s="4"/>
      <c r="C215" s="4"/>
      <c r="D215" s="4"/>
      <c r="E215" s="41"/>
      <c r="F215" s="19"/>
      <c r="G215" s="26"/>
      <c r="H215" s="34"/>
      <c r="I215" s="4"/>
    </row>
    <row r="216" spans="1:9" s="10" customFormat="1" ht="12.75">
      <c r="A216" s="4"/>
      <c r="B216" s="4"/>
      <c r="C216" s="4"/>
      <c r="D216" s="4"/>
      <c r="E216" s="41"/>
      <c r="F216" s="19"/>
      <c r="G216" s="26"/>
      <c r="H216" s="34"/>
      <c r="I216" s="4"/>
    </row>
    <row r="217" spans="1:9" s="10" customFormat="1" ht="12.75">
      <c r="A217" s="4"/>
      <c r="B217" s="4"/>
      <c r="C217" s="4"/>
      <c r="D217" s="4"/>
      <c r="E217" s="41"/>
      <c r="F217" s="19"/>
      <c r="G217" s="26"/>
      <c r="H217" s="34"/>
      <c r="I217" s="4"/>
    </row>
    <row r="218" spans="1:9" s="10" customFormat="1" ht="12.75">
      <c r="A218" s="4"/>
      <c r="B218" s="4"/>
      <c r="C218" s="4"/>
      <c r="D218" s="4"/>
      <c r="E218" s="41"/>
      <c r="F218" s="19"/>
      <c r="G218" s="26"/>
      <c r="H218" s="34"/>
      <c r="I218" s="4"/>
    </row>
    <row r="219" spans="1:9" s="10" customFormat="1" ht="12.75">
      <c r="A219" s="4"/>
      <c r="B219" s="4"/>
      <c r="C219" s="4"/>
      <c r="D219" s="4"/>
      <c r="E219" s="41"/>
      <c r="F219" s="19"/>
      <c r="G219" s="26"/>
      <c r="H219" s="34"/>
      <c r="I219" s="4"/>
    </row>
    <row r="220" spans="1:9" s="10" customFormat="1" ht="12.75">
      <c r="A220" s="4"/>
      <c r="B220" s="4"/>
      <c r="C220" s="4"/>
      <c r="D220" s="4"/>
      <c r="E220" s="41"/>
      <c r="F220" s="19"/>
      <c r="G220" s="26"/>
      <c r="H220" s="34"/>
      <c r="I220" s="4"/>
    </row>
    <row r="221" spans="1:9" s="10" customFormat="1" ht="12.75">
      <c r="A221" s="4"/>
      <c r="B221" s="4"/>
      <c r="C221" s="4"/>
      <c r="D221" s="4"/>
      <c r="E221" s="41"/>
      <c r="F221" s="19"/>
      <c r="G221" s="26"/>
      <c r="H221" s="34"/>
      <c r="I221" s="4"/>
    </row>
    <row r="222" spans="1:9" s="10" customFormat="1" ht="12.75">
      <c r="A222" s="4"/>
      <c r="B222" s="4"/>
      <c r="C222" s="4"/>
      <c r="D222" s="4"/>
      <c r="E222" s="41"/>
      <c r="F222" s="19"/>
      <c r="G222" s="26"/>
      <c r="H222" s="34"/>
      <c r="I222" s="4"/>
    </row>
    <row r="223" spans="1:9" s="10" customFormat="1" ht="12.75">
      <c r="A223" s="4"/>
      <c r="B223" s="4"/>
      <c r="C223" s="4"/>
      <c r="D223" s="4"/>
      <c r="E223" s="41"/>
      <c r="F223" s="19"/>
      <c r="G223" s="26"/>
      <c r="H223" s="34"/>
      <c r="I223" s="4"/>
    </row>
    <row r="224" spans="1:9" s="10" customFormat="1" ht="12.75">
      <c r="A224" s="4"/>
      <c r="B224" s="4"/>
      <c r="C224" s="4"/>
      <c r="D224" s="4"/>
      <c r="E224" s="41"/>
      <c r="F224" s="19"/>
      <c r="G224" s="26"/>
      <c r="H224" s="34"/>
      <c r="I224" s="4"/>
    </row>
    <row r="225" spans="1:9" s="10" customFormat="1" ht="12.75">
      <c r="A225" s="4"/>
      <c r="B225" s="4"/>
      <c r="C225" s="4"/>
      <c r="D225" s="4"/>
      <c r="E225" s="41"/>
      <c r="F225" s="19"/>
      <c r="G225" s="26"/>
      <c r="H225" s="34"/>
      <c r="I225" s="4"/>
    </row>
    <row r="226" spans="1:9" s="10" customFormat="1" ht="12.75">
      <c r="A226" s="4"/>
      <c r="B226" s="4"/>
      <c r="C226" s="4"/>
      <c r="D226" s="4"/>
      <c r="E226" s="41"/>
      <c r="F226" s="19"/>
      <c r="G226" s="26"/>
      <c r="H226" s="34"/>
      <c r="I226" s="4"/>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J249"/>
  <sheetViews>
    <sheetView zoomScalePageLayoutView="0" workbookViewId="0" topLeftCell="A1">
      <selection activeCell="H17" sqref="H17"/>
    </sheetView>
  </sheetViews>
  <sheetFormatPr defaultColWidth="9.33203125" defaultRowHeight="12.75"/>
  <cols>
    <col min="1" max="1" width="6.66015625" style="4" customWidth="1"/>
    <col min="2" max="2" width="31.83203125" style="4" customWidth="1"/>
    <col min="3" max="3" width="9.66015625" style="4" customWidth="1"/>
    <col min="4" max="4" width="2.66015625" style="4" customWidth="1"/>
    <col min="5" max="5" width="3.5" style="41" customWidth="1"/>
    <col min="6" max="6" width="19.66015625" style="19" customWidth="1"/>
    <col min="7" max="7" width="15.5" style="26" customWidth="1"/>
    <col min="8" max="8" width="9" style="34" customWidth="1"/>
    <col min="9" max="9" width="2.66015625" style="4" customWidth="1"/>
    <col min="10" max="10" width="19" style="4" customWidth="1"/>
    <col min="11" max="16384" width="9.33203125" style="4" customWidth="1"/>
  </cols>
  <sheetData>
    <row r="1" spans="1:9" s="5" customFormat="1" ht="12.75">
      <c r="A1" s="1" t="s">
        <v>0</v>
      </c>
      <c r="B1" s="6"/>
      <c r="C1" s="6"/>
      <c r="D1" s="6"/>
      <c r="E1" s="3"/>
      <c r="F1" s="20"/>
      <c r="G1" s="27"/>
      <c r="H1" s="35"/>
      <c r="I1" s="6"/>
    </row>
    <row r="2" spans="1:9" s="5" customFormat="1" ht="12.75">
      <c r="A2" s="6"/>
      <c r="B2" s="6"/>
      <c r="C2" s="6"/>
      <c r="D2" s="6"/>
      <c r="E2" s="3"/>
      <c r="F2" s="20"/>
      <c r="G2" s="27"/>
      <c r="H2" s="35"/>
      <c r="I2" s="6"/>
    </row>
    <row r="3" spans="1:9" s="5" customFormat="1" ht="12.75">
      <c r="A3" s="1" t="s">
        <v>1</v>
      </c>
      <c r="B3" s="6"/>
      <c r="C3" s="1"/>
      <c r="D3" s="6"/>
      <c r="E3" s="3"/>
      <c r="F3" s="20"/>
      <c r="G3" s="27"/>
      <c r="H3" s="35"/>
      <c r="I3" s="6"/>
    </row>
    <row r="4" spans="1:8" s="5" customFormat="1" ht="12.75">
      <c r="A4" s="1" t="s">
        <v>73</v>
      </c>
      <c r="E4" s="2"/>
      <c r="F4" s="21"/>
      <c r="G4" s="28"/>
      <c r="H4" s="36"/>
    </row>
    <row r="5" spans="1:9" s="5" customFormat="1" ht="12.75">
      <c r="A5" s="6"/>
      <c r="B5" s="6"/>
      <c r="C5" s="6"/>
      <c r="D5" s="6"/>
      <c r="E5" s="3"/>
      <c r="F5" s="20"/>
      <c r="G5" s="27"/>
      <c r="H5" s="35"/>
      <c r="I5" s="6"/>
    </row>
    <row r="6" spans="1:9" s="5" customFormat="1" ht="12.75">
      <c r="A6" s="1" t="s">
        <v>606</v>
      </c>
      <c r="B6" s="6"/>
      <c r="C6" s="6"/>
      <c r="D6" s="6"/>
      <c r="E6" s="3"/>
      <c r="F6" s="20"/>
      <c r="G6" s="27"/>
      <c r="H6" s="35"/>
      <c r="I6" s="6"/>
    </row>
    <row r="7" spans="1:9" s="5" customFormat="1" ht="12.75">
      <c r="A7" s="6"/>
      <c r="B7" s="6"/>
      <c r="C7" s="6"/>
      <c r="D7" s="6"/>
      <c r="E7" s="3"/>
      <c r="F7" s="20"/>
      <c r="G7" s="27"/>
      <c r="H7" s="35"/>
      <c r="I7" s="6"/>
    </row>
    <row r="8" spans="1:9" s="5" customFormat="1" ht="12.75">
      <c r="A8" s="1" t="s">
        <v>607</v>
      </c>
      <c r="B8" s="6"/>
      <c r="C8" s="6"/>
      <c r="D8" s="6"/>
      <c r="E8" s="3"/>
      <c r="F8" s="20"/>
      <c r="G8" s="27"/>
      <c r="H8" s="35"/>
      <c r="I8" s="6"/>
    </row>
    <row r="9" spans="1:9" s="65" customFormat="1" ht="25.5">
      <c r="A9" s="63"/>
      <c r="B9" s="63" t="s">
        <v>52</v>
      </c>
      <c r="C9" s="63"/>
      <c r="D9" s="63"/>
      <c r="E9" s="64"/>
      <c r="F9" s="66" t="s">
        <v>53</v>
      </c>
      <c r="G9" s="63"/>
      <c r="H9" s="63"/>
      <c r="I9" s="63"/>
    </row>
    <row r="10" spans="1:9" ht="12.75">
      <c r="A10" s="46"/>
      <c r="B10" s="47"/>
      <c r="C10" s="46" t="s">
        <v>4</v>
      </c>
      <c r="D10" s="47"/>
      <c r="E10" s="60"/>
      <c r="F10" s="22"/>
      <c r="G10" s="29"/>
      <c r="H10" s="49"/>
      <c r="I10" s="47"/>
    </row>
    <row r="11" spans="1:10" s="15" customFormat="1" ht="12.75">
      <c r="A11" s="48">
        <v>1</v>
      </c>
      <c r="B11" s="16" t="s">
        <v>6</v>
      </c>
      <c r="C11" s="48">
        <v>1.3</v>
      </c>
      <c r="D11" s="17"/>
      <c r="E11" s="40">
        <v>1</v>
      </c>
      <c r="F11" s="73" t="s">
        <v>608</v>
      </c>
      <c r="G11" s="61" t="s">
        <v>609</v>
      </c>
      <c r="H11" s="67">
        <v>1.3</v>
      </c>
      <c r="I11" s="17"/>
      <c r="J11" s="466"/>
    </row>
    <row r="12" spans="1:10" s="15" customFormat="1" ht="27" customHeight="1">
      <c r="A12" s="48">
        <v>1</v>
      </c>
      <c r="B12" s="16" t="s">
        <v>610</v>
      </c>
      <c r="C12" s="48">
        <f>1.3*50%</f>
        <v>0.65</v>
      </c>
      <c r="D12" s="17"/>
      <c r="E12" s="40">
        <v>1</v>
      </c>
      <c r="F12" s="73" t="s">
        <v>611</v>
      </c>
      <c r="G12" s="61" t="s">
        <v>311</v>
      </c>
      <c r="H12" s="67">
        <v>0.65</v>
      </c>
      <c r="I12" s="17"/>
      <c r="J12" s="466"/>
    </row>
    <row r="13" spans="1:10" s="15" customFormat="1" ht="25.5" customHeight="1">
      <c r="A13" s="48"/>
      <c r="B13" s="16" t="s">
        <v>612</v>
      </c>
      <c r="C13" s="50"/>
      <c r="D13" s="17"/>
      <c r="E13" s="40"/>
      <c r="F13" s="73" t="s">
        <v>613</v>
      </c>
      <c r="G13" s="61" t="s">
        <v>614</v>
      </c>
      <c r="H13" s="74"/>
      <c r="I13" s="17"/>
      <c r="J13" s="466"/>
    </row>
    <row r="14" spans="1:10" s="15" customFormat="1" ht="38.25">
      <c r="A14" s="48">
        <v>1</v>
      </c>
      <c r="B14" s="16" t="s">
        <v>615</v>
      </c>
      <c r="C14" s="48">
        <v>0.9</v>
      </c>
      <c r="D14" s="17"/>
      <c r="E14" s="40">
        <v>1</v>
      </c>
      <c r="F14" s="73" t="s">
        <v>616</v>
      </c>
      <c r="G14" s="61" t="s">
        <v>617</v>
      </c>
      <c r="H14" s="74">
        <v>1</v>
      </c>
      <c r="I14" s="17"/>
      <c r="J14" s="466"/>
    </row>
    <row r="15" spans="1:10" s="332" customFormat="1" ht="12.75">
      <c r="A15" s="48"/>
      <c r="B15" s="16"/>
      <c r="C15" s="48"/>
      <c r="D15" s="17"/>
      <c r="E15" s="40"/>
      <c r="F15" s="73"/>
      <c r="G15" s="16"/>
      <c r="H15" s="67"/>
      <c r="I15" s="17"/>
      <c r="J15" s="466"/>
    </row>
    <row r="16" spans="1:9" s="15" customFormat="1" ht="12.75">
      <c r="A16" s="48"/>
      <c r="B16" s="102"/>
      <c r="C16" s="249"/>
      <c r="D16" s="29"/>
      <c r="E16" s="40"/>
      <c r="F16" s="45"/>
      <c r="G16" s="61"/>
      <c r="H16" s="67"/>
      <c r="I16" s="29"/>
    </row>
    <row r="17" spans="1:9" s="228" customFormat="1" ht="12.75">
      <c r="A17" s="105">
        <f>SUM(A11:A15)</f>
        <v>3</v>
      </c>
      <c r="B17" s="106"/>
      <c r="C17" s="105">
        <f>SUM(C11:C15)</f>
        <v>2.85</v>
      </c>
      <c r="D17" s="106"/>
      <c r="E17" s="234">
        <f>SUM(E11:E15)</f>
        <v>3</v>
      </c>
      <c r="F17" s="110"/>
      <c r="G17" s="109"/>
      <c r="H17" s="467">
        <f>SUM(H11:H16)</f>
        <v>2.95</v>
      </c>
      <c r="I17" s="106"/>
    </row>
    <row r="18" spans="1:9" ht="12.75">
      <c r="A18" s="57"/>
      <c r="B18" s="334"/>
      <c r="C18" s="57"/>
      <c r="D18" s="334"/>
      <c r="E18" s="335"/>
      <c r="F18" s="319"/>
      <c r="G18" s="30"/>
      <c r="H18" s="336"/>
      <c r="I18" s="334"/>
    </row>
    <row r="19" spans="5:8" s="10" customFormat="1" ht="12.75">
      <c r="E19" s="44"/>
      <c r="F19" s="25"/>
      <c r="G19" s="33"/>
      <c r="H19" s="39"/>
    </row>
    <row r="20" spans="5:8" s="10" customFormat="1" ht="12.75">
      <c r="E20" s="44"/>
      <c r="F20" s="25"/>
      <c r="G20" s="33"/>
      <c r="H20" s="39"/>
    </row>
    <row r="21" spans="5:8" s="10" customFormat="1" ht="12.75">
      <c r="E21" s="44"/>
      <c r="F21" s="25"/>
      <c r="G21" s="33"/>
      <c r="H21" s="39"/>
    </row>
    <row r="22" spans="5:8" s="10" customFormat="1" ht="12.75">
      <c r="E22" s="44"/>
      <c r="F22" s="25"/>
      <c r="G22" s="33"/>
      <c r="H22" s="39"/>
    </row>
    <row r="23" spans="5:8" s="10" customFormat="1" ht="12.75">
      <c r="E23" s="44"/>
      <c r="F23" s="25"/>
      <c r="G23" s="33"/>
      <c r="H23" s="39"/>
    </row>
    <row r="24" spans="5:8" s="10" customFormat="1" ht="12.75">
      <c r="E24" s="44"/>
      <c r="F24" s="25"/>
      <c r="G24" s="33"/>
      <c r="H24" s="39"/>
    </row>
    <row r="25" spans="5:8" s="10" customFormat="1" ht="12.75">
      <c r="E25" s="44"/>
      <c r="F25" s="25"/>
      <c r="G25" s="33"/>
      <c r="H25" s="39"/>
    </row>
    <row r="26" spans="5:8" s="10" customFormat="1" ht="12.75">
      <c r="E26" s="44"/>
      <c r="F26" s="25"/>
      <c r="G26" s="33"/>
      <c r="H26" s="39"/>
    </row>
    <row r="27" spans="5:8" s="10" customFormat="1" ht="12.75">
      <c r="E27" s="44"/>
      <c r="F27" s="25"/>
      <c r="G27" s="33"/>
      <c r="H27" s="39"/>
    </row>
    <row r="28" spans="5:8" s="10" customFormat="1" ht="12.75">
      <c r="E28" s="44"/>
      <c r="F28" s="25"/>
      <c r="G28" s="33"/>
      <c r="H28" s="39"/>
    </row>
    <row r="29" spans="5:8" s="10" customFormat="1" ht="12.75">
      <c r="E29" s="44"/>
      <c r="F29" s="25"/>
      <c r="G29" s="33"/>
      <c r="H29" s="39"/>
    </row>
    <row r="30" spans="5:8" s="10" customFormat="1" ht="12.75">
      <c r="E30" s="44"/>
      <c r="F30" s="25"/>
      <c r="G30" s="33"/>
      <c r="H30" s="39"/>
    </row>
    <row r="31" spans="5:8" s="10" customFormat="1" ht="12.75">
      <c r="E31" s="44"/>
      <c r="F31" s="25"/>
      <c r="G31" s="33"/>
      <c r="H31" s="39"/>
    </row>
    <row r="32" spans="5:8" s="10" customFormat="1" ht="12.75">
      <c r="E32" s="44"/>
      <c r="F32" s="25"/>
      <c r="G32" s="33"/>
      <c r="H32" s="39"/>
    </row>
    <row r="33" spans="5:8" s="10" customFormat="1" ht="12.75">
      <c r="E33" s="44"/>
      <c r="F33" s="25"/>
      <c r="G33" s="33"/>
      <c r="H33" s="39"/>
    </row>
    <row r="34" spans="5:8" s="10" customFormat="1" ht="12.75">
      <c r="E34" s="44"/>
      <c r="F34" s="25"/>
      <c r="G34" s="33"/>
      <c r="H34" s="39"/>
    </row>
    <row r="35" spans="5:8" s="10" customFormat="1" ht="12.75">
      <c r="E35" s="44"/>
      <c r="F35" s="25"/>
      <c r="G35" s="33"/>
      <c r="H35" s="39"/>
    </row>
    <row r="36" spans="5:8" s="10" customFormat="1" ht="12.75">
      <c r="E36" s="44"/>
      <c r="F36" s="25"/>
      <c r="G36" s="33"/>
      <c r="H36" s="39"/>
    </row>
    <row r="37" spans="5:8" s="10" customFormat="1" ht="12.75">
      <c r="E37" s="44"/>
      <c r="F37" s="25"/>
      <c r="G37" s="33"/>
      <c r="H37" s="39"/>
    </row>
    <row r="38" spans="5:8" s="10" customFormat="1" ht="12.75">
      <c r="E38" s="44"/>
      <c r="F38" s="25"/>
      <c r="G38" s="33"/>
      <c r="H38" s="39"/>
    </row>
    <row r="39" spans="5:8" s="10" customFormat="1" ht="12.75">
      <c r="E39" s="44"/>
      <c r="F39" s="25"/>
      <c r="G39" s="33"/>
      <c r="H39" s="39"/>
    </row>
    <row r="40" spans="5:8" s="10" customFormat="1" ht="12.75">
      <c r="E40" s="44"/>
      <c r="F40" s="25"/>
      <c r="G40" s="33"/>
      <c r="H40" s="39"/>
    </row>
    <row r="41" spans="5:8" s="10" customFormat="1" ht="12.75">
      <c r="E41" s="44"/>
      <c r="F41" s="25"/>
      <c r="G41" s="33"/>
      <c r="H41" s="39"/>
    </row>
    <row r="42" spans="5:8" s="10" customFormat="1" ht="12.75">
      <c r="E42" s="44"/>
      <c r="F42" s="25"/>
      <c r="G42" s="33"/>
      <c r="H42" s="39"/>
    </row>
    <row r="43" spans="5:8" s="10" customFormat="1" ht="12.75">
      <c r="E43" s="44"/>
      <c r="F43" s="25"/>
      <c r="G43" s="33"/>
      <c r="H43" s="39"/>
    </row>
    <row r="44" spans="5:8" s="10" customFormat="1" ht="12.75">
      <c r="E44" s="44"/>
      <c r="F44" s="25"/>
      <c r="G44" s="33"/>
      <c r="H44" s="39"/>
    </row>
    <row r="45" spans="5:8" s="10" customFormat="1" ht="12.75">
      <c r="E45" s="44"/>
      <c r="F45" s="25"/>
      <c r="G45" s="33"/>
      <c r="H45" s="39"/>
    </row>
    <row r="46" spans="5:8" s="10" customFormat="1" ht="12.75">
      <c r="E46" s="44"/>
      <c r="F46" s="25"/>
      <c r="G46" s="33"/>
      <c r="H46" s="39"/>
    </row>
    <row r="47" spans="5:8" s="10" customFormat="1" ht="12.75">
      <c r="E47" s="44"/>
      <c r="F47" s="25"/>
      <c r="G47" s="33"/>
      <c r="H47" s="39"/>
    </row>
    <row r="48" spans="5:8" s="10" customFormat="1" ht="12.75">
      <c r="E48" s="44"/>
      <c r="F48" s="25"/>
      <c r="G48" s="33"/>
      <c r="H48" s="39"/>
    </row>
    <row r="49" spans="5:8" s="10" customFormat="1" ht="12.75">
      <c r="E49" s="44"/>
      <c r="F49" s="25"/>
      <c r="G49" s="33"/>
      <c r="H49" s="39"/>
    </row>
    <row r="50" spans="5:8" s="10" customFormat="1" ht="12.75">
      <c r="E50" s="44"/>
      <c r="F50" s="25"/>
      <c r="G50" s="33"/>
      <c r="H50" s="39"/>
    </row>
    <row r="51" spans="5:8" s="10" customFormat="1" ht="12.75">
      <c r="E51" s="44"/>
      <c r="F51" s="25"/>
      <c r="G51" s="33"/>
      <c r="H51" s="39"/>
    </row>
    <row r="52" spans="5:8" s="10" customFormat="1" ht="12.75">
      <c r="E52" s="44"/>
      <c r="F52" s="25"/>
      <c r="G52" s="33"/>
      <c r="H52" s="39"/>
    </row>
    <row r="53" spans="5:8" s="10" customFormat="1" ht="12.75">
      <c r="E53" s="44"/>
      <c r="F53" s="25"/>
      <c r="G53" s="33"/>
      <c r="H53" s="39"/>
    </row>
    <row r="54" spans="5:8" s="10" customFormat="1" ht="12.75">
      <c r="E54" s="44"/>
      <c r="F54" s="25"/>
      <c r="G54" s="33"/>
      <c r="H54" s="39"/>
    </row>
    <row r="55" spans="5:8" s="10" customFormat="1" ht="12.75">
      <c r="E55" s="44"/>
      <c r="F55" s="25"/>
      <c r="G55" s="33"/>
      <c r="H55" s="39"/>
    </row>
    <row r="56" spans="5:8" s="10" customFormat="1" ht="12.75">
      <c r="E56" s="44"/>
      <c r="F56" s="25"/>
      <c r="G56" s="33"/>
      <c r="H56" s="39"/>
    </row>
    <row r="57" spans="5:8" s="10" customFormat="1" ht="12.75">
      <c r="E57" s="44"/>
      <c r="F57" s="25"/>
      <c r="G57" s="33"/>
      <c r="H57" s="39"/>
    </row>
    <row r="58" spans="5:8" s="10" customFormat="1" ht="12.75">
      <c r="E58" s="44"/>
      <c r="F58" s="25"/>
      <c r="G58" s="33"/>
      <c r="H58" s="39"/>
    </row>
    <row r="59" spans="5:8" s="10" customFormat="1" ht="12.75">
      <c r="E59" s="44"/>
      <c r="F59" s="25"/>
      <c r="G59" s="33"/>
      <c r="H59" s="39"/>
    </row>
    <row r="60" spans="5:8" s="10" customFormat="1" ht="12.75">
      <c r="E60" s="44"/>
      <c r="F60" s="25"/>
      <c r="G60" s="33"/>
      <c r="H60" s="39"/>
    </row>
    <row r="61" spans="5:8" s="10" customFormat="1" ht="12.75">
      <c r="E61" s="44"/>
      <c r="F61" s="25"/>
      <c r="G61" s="33"/>
      <c r="H61" s="39"/>
    </row>
    <row r="62" spans="5:8" s="10" customFormat="1" ht="12.75">
      <c r="E62" s="44"/>
      <c r="F62" s="25"/>
      <c r="G62" s="33"/>
      <c r="H62" s="39"/>
    </row>
    <row r="63" spans="5:8" s="10" customFormat="1" ht="12.75">
      <c r="E63" s="44"/>
      <c r="F63" s="25"/>
      <c r="G63" s="33"/>
      <c r="H63" s="39"/>
    </row>
    <row r="64" spans="5:8" s="10" customFormat="1" ht="12.75">
      <c r="E64" s="44"/>
      <c r="F64" s="25"/>
      <c r="G64" s="33"/>
      <c r="H64" s="39"/>
    </row>
    <row r="65" spans="5:8" s="10" customFormat="1" ht="12.75">
      <c r="E65" s="44"/>
      <c r="F65" s="25"/>
      <c r="G65" s="33"/>
      <c r="H65" s="39"/>
    </row>
    <row r="66" spans="5:8" s="10" customFormat="1" ht="12.75">
      <c r="E66" s="44"/>
      <c r="F66" s="25"/>
      <c r="G66" s="33"/>
      <c r="H66" s="39"/>
    </row>
    <row r="67" spans="5:8" s="10" customFormat="1" ht="12.75">
      <c r="E67" s="44"/>
      <c r="F67" s="25"/>
      <c r="G67" s="33"/>
      <c r="H67" s="39"/>
    </row>
    <row r="68" spans="5:8" s="10" customFormat="1" ht="12.75">
      <c r="E68" s="44"/>
      <c r="F68" s="25"/>
      <c r="G68" s="33"/>
      <c r="H68" s="39"/>
    </row>
    <row r="69" spans="5:8" s="10" customFormat="1" ht="12.75">
      <c r="E69" s="44"/>
      <c r="F69" s="25"/>
      <c r="G69" s="33"/>
      <c r="H69" s="39"/>
    </row>
    <row r="70" spans="5:8" s="10" customFormat="1" ht="12.75">
      <c r="E70" s="44"/>
      <c r="F70" s="25"/>
      <c r="G70" s="33"/>
      <c r="H70" s="39"/>
    </row>
    <row r="71" spans="5:8" s="10" customFormat="1" ht="12.75">
      <c r="E71" s="44"/>
      <c r="F71" s="25"/>
      <c r="G71" s="33"/>
      <c r="H71" s="39"/>
    </row>
    <row r="72" spans="5:8" s="10" customFormat="1" ht="12.75">
      <c r="E72" s="44"/>
      <c r="F72" s="25"/>
      <c r="G72" s="33"/>
      <c r="H72" s="39"/>
    </row>
    <row r="73" spans="5:8" s="10" customFormat="1" ht="12.75">
      <c r="E73" s="44"/>
      <c r="F73" s="25"/>
      <c r="G73" s="33"/>
      <c r="H73" s="39"/>
    </row>
    <row r="74" spans="5:8" s="10" customFormat="1" ht="12.75">
      <c r="E74" s="44"/>
      <c r="F74" s="25"/>
      <c r="G74" s="33"/>
      <c r="H74" s="39"/>
    </row>
    <row r="75" spans="5:8" s="10" customFormat="1" ht="12.75">
      <c r="E75" s="44"/>
      <c r="F75" s="25"/>
      <c r="G75" s="33"/>
      <c r="H75" s="39"/>
    </row>
    <row r="76" spans="5:8" s="10" customFormat="1" ht="12.75">
      <c r="E76" s="44"/>
      <c r="F76" s="25"/>
      <c r="G76" s="33"/>
      <c r="H76" s="39"/>
    </row>
    <row r="77" spans="5:8" s="10" customFormat="1" ht="12.75">
      <c r="E77" s="44"/>
      <c r="F77" s="25"/>
      <c r="G77" s="33"/>
      <c r="H77" s="39"/>
    </row>
    <row r="78" spans="5:8" s="10" customFormat="1" ht="12.75">
      <c r="E78" s="44"/>
      <c r="F78" s="25"/>
      <c r="G78" s="33"/>
      <c r="H78" s="39"/>
    </row>
    <row r="79" spans="5:8" s="10" customFormat="1" ht="12.75">
      <c r="E79" s="44"/>
      <c r="F79" s="25"/>
      <c r="G79" s="33"/>
      <c r="H79" s="39"/>
    </row>
    <row r="80" spans="5:8" s="10" customFormat="1" ht="12.75">
      <c r="E80" s="44"/>
      <c r="F80" s="25"/>
      <c r="G80" s="33"/>
      <c r="H80" s="39"/>
    </row>
    <row r="81" spans="5:8" s="10" customFormat="1" ht="12.75">
      <c r="E81" s="44"/>
      <c r="F81" s="25"/>
      <c r="G81" s="33"/>
      <c r="H81" s="39"/>
    </row>
    <row r="82" spans="5:8" s="10" customFormat="1" ht="12.75">
      <c r="E82" s="44"/>
      <c r="F82" s="25"/>
      <c r="G82" s="33"/>
      <c r="H82" s="39"/>
    </row>
    <row r="83" spans="5:8" s="10" customFormat="1" ht="12.75">
      <c r="E83" s="44"/>
      <c r="F83" s="25"/>
      <c r="G83" s="33"/>
      <c r="H83" s="39"/>
    </row>
    <row r="84" spans="5:8" s="10" customFormat="1" ht="12.75">
      <c r="E84" s="44"/>
      <c r="F84" s="25"/>
      <c r="G84" s="33"/>
      <c r="H84" s="39"/>
    </row>
    <row r="85" spans="5:8" s="10" customFormat="1" ht="12.75">
      <c r="E85" s="44"/>
      <c r="F85" s="25"/>
      <c r="G85" s="33"/>
      <c r="H85" s="39"/>
    </row>
    <row r="86" spans="5:8" s="10" customFormat="1" ht="12.75">
      <c r="E86" s="44"/>
      <c r="F86" s="25"/>
      <c r="G86" s="33"/>
      <c r="H86" s="39"/>
    </row>
    <row r="87" spans="5:8" s="10" customFormat="1" ht="12.75">
      <c r="E87" s="44"/>
      <c r="F87" s="25"/>
      <c r="G87" s="33"/>
      <c r="H87" s="39"/>
    </row>
    <row r="88" spans="5:8" s="10" customFormat="1" ht="12.75">
      <c r="E88" s="44"/>
      <c r="F88" s="25"/>
      <c r="G88" s="33"/>
      <c r="H88" s="39"/>
    </row>
    <row r="89" spans="5:8" s="10" customFormat="1" ht="12.75">
      <c r="E89" s="44"/>
      <c r="F89" s="25"/>
      <c r="G89" s="33"/>
      <c r="H89" s="39"/>
    </row>
    <row r="90" spans="5:8" s="10" customFormat="1" ht="12.75">
      <c r="E90" s="44"/>
      <c r="F90" s="25"/>
      <c r="G90" s="33"/>
      <c r="H90" s="39"/>
    </row>
    <row r="91" spans="5:8" s="10" customFormat="1" ht="12.75">
      <c r="E91" s="44"/>
      <c r="F91" s="25"/>
      <c r="G91" s="33"/>
      <c r="H91" s="39"/>
    </row>
    <row r="92" spans="5:8" s="10" customFormat="1" ht="12.75">
      <c r="E92" s="44"/>
      <c r="F92" s="25"/>
      <c r="G92" s="33"/>
      <c r="H92" s="39"/>
    </row>
    <row r="93" spans="5:8" s="10" customFormat="1" ht="12.75">
      <c r="E93" s="44"/>
      <c r="F93" s="25"/>
      <c r="G93" s="33"/>
      <c r="H93" s="39"/>
    </row>
    <row r="94" spans="5:8" s="10" customFormat="1" ht="12.75">
      <c r="E94" s="44"/>
      <c r="F94" s="25"/>
      <c r="G94" s="33"/>
      <c r="H94" s="39"/>
    </row>
    <row r="95" spans="5:8" s="10" customFormat="1" ht="12.75">
      <c r="E95" s="44"/>
      <c r="F95" s="25"/>
      <c r="G95" s="33"/>
      <c r="H95" s="39"/>
    </row>
    <row r="96" spans="5:8" s="10" customFormat="1" ht="12.75">
      <c r="E96" s="44"/>
      <c r="F96" s="25"/>
      <c r="G96" s="33"/>
      <c r="H96" s="39"/>
    </row>
    <row r="97" spans="5:8" s="10" customFormat="1" ht="12.75">
      <c r="E97" s="44"/>
      <c r="F97" s="25"/>
      <c r="G97" s="33"/>
      <c r="H97" s="39"/>
    </row>
    <row r="98" spans="5:8" s="10" customFormat="1" ht="12.75">
      <c r="E98" s="44"/>
      <c r="F98" s="25"/>
      <c r="G98" s="33"/>
      <c r="H98" s="39"/>
    </row>
    <row r="99" spans="5:8" s="10" customFormat="1" ht="12.75">
      <c r="E99" s="44"/>
      <c r="F99" s="25"/>
      <c r="G99" s="33"/>
      <c r="H99" s="39"/>
    </row>
    <row r="100" spans="5:8" s="10" customFormat="1" ht="12.75">
      <c r="E100" s="44"/>
      <c r="F100" s="25"/>
      <c r="G100" s="33"/>
      <c r="H100" s="39"/>
    </row>
    <row r="101" spans="5:8" s="10" customFormat="1" ht="12.75">
      <c r="E101" s="44"/>
      <c r="F101" s="25"/>
      <c r="G101" s="33"/>
      <c r="H101" s="39"/>
    </row>
    <row r="102" spans="5:8" s="10" customFormat="1" ht="12.75">
      <c r="E102" s="44"/>
      <c r="F102" s="25"/>
      <c r="G102" s="33"/>
      <c r="H102" s="39"/>
    </row>
    <row r="103" spans="5:8" s="10" customFormat="1" ht="12.75">
      <c r="E103" s="44"/>
      <c r="F103" s="25"/>
      <c r="G103" s="33"/>
      <c r="H103" s="39"/>
    </row>
    <row r="104" spans="5:8" s="10" customFormat="1" ht="12.75">
      <c r="E104" s="44"/>
      <c r="F104" s="25"/>
      <c r="G104" s="33"/>
      <c r="H104" s="39"/>
    </row>
    <row r="105" spans="5:8" s="10" customFormat="1" ht="12.75">
      <c r="E105" s="44"/>
      <c r="F105" s="25"/>
      <c r="G105" s="33"/>
      <c r="H105" s="39"/>
    </row>
    <row r="106" spans="5:8" s="10" customFormat="1" ht="12.75">
      <c r="E106" s="44"/>
      <c r="F106" s="25"/>
      <c r="G106" s="33"/>
      <c r="H106" s="39"/>
    </row>
    <row r="107" spans="5:8" s="10" customFormat="1" ht="12.75">
      <c r="E107" s="44"/>
      <c r="F107" s="25"/>
      <c r="G107" s="33"/>
      <c r="H107" s="39"/>
    </row>
    <row r="108" spans="5:8" s="10" customFormat="1" ht="12.75">
      <c r="E108" s="44"/>
      <c r="F108" s="25"/>
      <c r="G108" s="33"/>
      <c r="H108" s="39"/>
    </row>
    <row r="109" spans="5:8" s="10" customFormat="1" ht="12.75">
      <c r="E109" s="44"/>
      <c r="F109" s="25"/>
      <c r="G109" s="33"/>
      <c r="H109" s="39"/>
    </row>
    <row r="110" spans="5:8" s="10" customFormat="1" ht="12.75">
      <c r="E110" s="44"/>
      <c r="F110" s="25"/>
      <c r="G110" s="33"/>
      <c r="H110" s="39"/>
    </row>
    <row r="111" spans="5:8" s="10" customFormat="1" ht="12.75">
      <c r="E111" s="44"/>
      <c r="F111" s="25"/>
      <c r="G111" s="33"/>
      <c r="H111" s="39"/>
    </row>
    <row r="112" spans="5:8" s="10" customFormat="1" ht="12.75">
      <c r="E112" s="44"/>
      <c r="F112" s="25"/>
      <c r="G112" s="33"/>
      <c r="H112" s="39"/>
    </row>
    <row r="113" spans="5:8" s="10" customFormat="1" ht="12.75">
      <c r="E113" s="44"/>
      <c r="F113" s="25"/>
      <c r="G113" s="33"/>
      <c r="H113" s="39"/>
    </row>
    <row r="114" spans="5:8" s="10" customFormat="1" ht="12.75">
      <c r="E114" s="44"/>
      <c r="F114" s="25"/>
      <c r="G114" s="33"/>
      <c r="H114" s="39"/>
    </row>
    <row r="115" spans="5:8" s="10" customFormat="1" ht="12.75">
      <c r="E115" s="44"/>
      <c r="F115" s="25"/>
      <c r="G115" s="33"/>
      <c r="H115" s="39"/>
    </row>
    <row r="116" spans="5:8" s="10" customFormat="1" ht="12.75">
      <c r="E116" s="44"/>
      <c r="F116" s="25"/>
      <c r="G116" s="33"/>
      <c r="H116" s="39"/>
    </row>
    <row r="117" spans="5:8" s="10" customFormat="1" ht="12.75">
      <c r="E117" s="44"/>
      <c r="F117" s="25"/>
      <c r="G117" s="33"/>
      <c r="H117" s="39"/>
    </row>
    <row r="118" spans="5:8" s="10" customFormat="1" ht="12.75">
      <c r="E118" s="44"/>
      <c r="F118" s="25"/>
      <c r="G118" s="33"/>
      <c r="H118" s="39"/>
    </row>
    <row r="119" spans="5:8" s="10" customFormat="1" ht="12.75">
      <c r="E119" s="44"/>
      <c r="F119" s="25"/>
      <c r="G119" s="33"/>
      <c r="H119" s="39"/>
    </row>
    <row r="120" spans="5:8" s="10" customFormat="1" ht="12.75">
      <c r="E120" s="44"/>
      <c r="F120" s="25"/>
      <c r="G120" s="33"/>
      <c r="H120" s="39"/>
    </row>
    <row r="121" spans="5:8" s="10" customFormat="1" ht="12.75">
      <c r="E121" s="44"/>
      <c r="F121" s="25"/>
      <c r="G121" s="33"/>
      <c r="H121" s="39"/>
    </row>
    <row r="122" spans="5:8" s="10" customFormat="1" ht="12.75">
      <c r="E122" s="44"/>
      <c r="F122" s="25"/>
      <c r="G122" s="33"/>
      <c r="H122" s="39"/>
    </row>
    <row r="123" spans="5:8" s="10" customFormat="1" ht="12.75">
      <c r="E123" s="44"/>
      <c r="F123" s="25"/>
      <c r="G123" s="33"/>
      <c r="H123" s="39"/>
    </row>
    <row r="124" spans="5:8" s="10" customFormat="1" ht="12.75">
      <c r="E124" s="44"/>
      <c r="F124" s="25"/>
      <c r="G124" s="33"/>
      <c r="H124" s="39"/>
    </row>
    <row r="125" spans="5:8" s="10" customFormat="1" ht="12.75">
      <c r="E125" s="44"/>
      <c r="F125" s="25"/>
      <c r="G125" s="33"/>
      <c r="H125" s="39"/>
    </row>
    <row r="126" spans="5:8" s="10" customFormat="1" ht="12.75">
      <c r="E126" s="44"/>
      <c r="F126" s="25"/>
      <c r="G126" s="33"/>
      <c r="H126" s="39"/>
    </row>
    <row r="127" spans="5:8" s="10" customFormat="1" ht="12.75">
      <c r="E127" s="44"/>
      <c r="F127" s="25"/>
      <c r="G127" s="33"/>
      <c r="H127" s="39"/>
    </row>
    <row r="128" spans="5:8" s="10" customFormat="1" ht="12.75">
      <c r="E128" s="44"/>
      <c r="F128" s="25"/>
      <c r="G128" s="33"/>
      <c r="H128" s="39"/>
    </row>
    <row r="129" spans="5:8" s="10" customFormat="1" ht="12.75">
      <c r="E129" s="44"/>
      <c r="F129" s="25"/>
      <c r="G129" s="33"/>
      <c r="H129" s="39"/>
    </row>
    <row r="130" spans="5:8" s="10" customFormat="1" ht="12.75">
      <c r="E130" s="44"/>
      <c r="F130" s="25"/>
      <c r="G130" s="33"/>
      <c r="H130" s="39"/>
    </row>
    <row r="131" spans="5:8" s="10" customFormat="1" ht="12.75">
      <c r="E131" s="44"/>
      <c r="F131" s="25"/>
      <c r="G131" s="33"/>
      <c r="H131" s="39"/>
    </row>
    <row r="132" spans="5:8" s="10" customFormat="1" ht="12.75">
      <c r="E132" s="44"/>
      <c r="F132" s="25"/>
      <c r="G132" s="33"/>
      <c r="H132" s="39"/>
    </row>
    <row r="133" spans="5:8" s="10" customFormat="1" ht="12.75">
      <c r="E133" s="44"/>
      <c r="F133" s="25"/>
      <c r="G133" s="33"/>
      <c r="H133" s="39"/>
    </row>
    <row r="134" spans="5:8" s="10" customFormat="1" ht="12.75">
      <c r="E134" s="44"/>
      <c r="F134" s="25"/>
      <c r="G134" s="33"/>
      <c r="H134" s="39"/>
    </row>
    <row r="135" spans="5:8" s="10" customFormat="1" ht="12.75">
      <c r="E135" s="44"/>
      <c r="F135" s="25"/>
      <c r="G135" s="33"/>
      <c r="H135" s="39"/>
    </row>
    <row r="136" spans="5:8" s="10" customFormat="1" ht="12.75">
      <c r="E136" s="44"/>
      <c r="F136" s="25"/>
      <c r="G136" s="33"/>
      <c r="H136" s="39"/>
    </row>
    <row r="137" spans="5:8" s="10" customFormat="1" ht="12.75">
      <c r="E137" s="44"/>
      <c r="F137" s="25"/>
      <c r="G137" s="33"/>
      <c r="H137" s="39"/>
    </row>
    <row r="138" spans="5:8" s="10" customFormat="1" ht="12.75">
      <c r="E138" s="44"/>
      <c r="F138" s="25"/>
      <c r="G138" s="33"/>
      <c r="H138" s="39"/>
    </row>
    <row r="139" spans="5:8" s="10" customFormat="1" ht="12.75">
      <c r="E139" s="44"/>
      <c r="F139" s="25"/>
      <c r="G139" s="33"/>
      <c r="H139" s="39"/>
    </row>
    <row r="140" spans="5:8" s="10" customFormat="1" ht="12.75">
      <c r="E140" s="44"/>
      <c r="F140" s="25"/>
      <c r="G140" s="33"/>
      <c r="H140" s="39"/>
    </row>
    <row r="141" spans="5:8" s="10" customFormat="1" ht="12.75">
      <c r="E141" s="44"/>
      <c r="F141" s="25"/>
      <c r="G141" s="33"/>
      <c r="H141" s="39"/>
    </row>
    <row r="142" spans="5:8" s="10" customFormat="1" ht="12.75">
      <c r="E142" s="44"/>
      <c r="F142" s="25"/>
      <c r="G142" s="33"/>
      <c r="H142" s="39"/>
    </row>
    <row r="143" spans="5:8" s="10" customFormat="1" ht="12.75">
      <c r="E143" s="44"/>
      <c r="F143" s="25"/>
      <c r="G143" s="33"/>
      <c r="H143" s="39"/>
    </row>
    <row r="144" spans="5:8" s="10" customFormat="1" ht="12.75">
      <c r="E144" s="44"/>
      <c r="F144" s="25"/>
      <c r="G144" s="33"/>
      <c r="H144" s="39"/>
    </row>
    <row r="145" spans="5:8" s="10" customFormat="1" ht="12.75">
      <c r="E145" s="44"/>
      <c r="F145" s="25"/>
      <c r="G145" s="33"/>
      <c r="H145" s="39"/>
    </row>
    <row r="146" spans="5:8" s="10" customFormat="1" ht="12.75">
      <c r="E146" s="44"/>
      <c r="F146" s="25"/>
      <c r="G146" s="33"/>
      <c r="H146" s="39"/>
    </row>
    <row r="147" spans="5:8" s="10" customFormat="1" ht="12.75">
      <c r="E147" s="44"/>
      <c r="F147" s="25"/>
      <c r="G147" s="33"/>
      <c r="H147" s="39"/>
    </row>
    <row r="148" spans="5:8" s="10" customFormat="1" ht="12.75">
      <c r="E148" s="44"/>
      <c r="F148" s="25"/>
      <c r="G148" s="33"/>
      <c r="H148" s="39"/>
    </row>
    <row r="149" spans="5:8" s="10" customFormat="1" ht="12.75">
      <c r="E149" s="44"/>
      <c r="F149" s="25"/>
      <c r="G149" s="33"/>
      <c r="H149" s="39"/>
    </row>
    <row r="150" spans="5:8" s="10" customFormat="1" ht="12.75">
      <c r="E150" s="44"/>
      <c r="F150" s="25"/>
      <c r="G150" s="33"/>
      <c r="H150" s="39"/>
    </row>
    <row r="151" spans="5:8" s="10" customFormat="1" ht="12.75">
      <c r="E151" s="44"/>
      <c r="F151" s="25"/>
      <c r="G151" s="33"/>
      <c r="H151" s="39"/>
    </row>
    <row r="152" spans="5:8" s="10" customFormat="1" ht="12.75">
      <c r="E152" s="44"/>
      <c r="F152" s="25"/>
      <c r="G152" s="33"/>
      <c r="H152" s="39"/>
    </row>
    <row r="153" spans="5:8" s="10" customFormat="1" ht="12.75">
      <c r="E153" s="44"/>
      <c r="F153" s="25"/>
      <c r="G153" s="33"/>
      <c r="H153" s="39"/>
    </row>
    <row r="154" spans="5:8" s="10" customFormat="1" ht="12.75">
      <c r="E154" s="44"/>
      <c r="F154" s="25"/>
      <c r="G154" s="33"/>
      <c r="H154" s="39"/>
    </row>
    <row r="155" spans="5:8" s="10" customFormat="1" ht="12.75">
      <c r="E155" s="44"/>
      <c r="F155" s="25"/>
      <c r="G155" s="33"/>
      <c r="H155" s="39"/>
    </row>
    <row r="156" spans="5:8" s="10" customFormat="1" ht="12.75">
      <c r="E156" s="44"/>
      <c r="F156" s="25"/>
      <c r="G156" s="33"/>
      <c r="H156" s="39"/>
    </row>
    <row r="157" spans="5:8" s="10" customFormat="1" ht="12.75">
      <c r="E157" s="44"/>
      <c r="F157" s="25"/>
      <c r="G157" s="33"/>
      <c r="H157" s="39"/>
    </row>
    <row r="158" spans="5:8" s="10" customFormat="1" ht="12.75">
      <c r="E158" s="44"/>
      <c r="F158" s="25"/>
      <c r="G158" s="33"/>
      <c r="H158" s="39"/>
    </row>
    <row r="159" spans="5:8" s="10" customFormat="1" ht="12.75">
      <c r="E159" s="44"/>
      <c r="F159" s="25"/>
      <c r="G159" s="33"/>
      <c r="H159" s="39"/>
    </row>
    <row r="160" spans="5:8" s="10" customFormat="1" ht="12.75">
      <c r="E160" s="44"/>
      <c r="F160" s="25"/>
      <c r="G160" s="33"/>
      <c r="H160" s="39"/>
    </row>
    <row r="161" spans="5:8" s="10" customFormat="1" ht="12.75">
      <c r="E161" s="44"/>
      <c r="F161" s="25"/>
      <c r="G161" s="33"/>
      <c r="H161" s="39"/>
    </row>
    <row r="162" spans="5:8" s="10" customFormat="1" ht="12.75">
      <c r="E162" s="44"/>
      <c r="F162" s="25"/>
      <c r="G162" s="33"/>
      <c r="H162" s="39"/>
    </row>
    <row r="163" spans="5:8" s="10" customFormat="1" ht="12.75">
      <c r="E163" s="44"/>
      <c r="F163" s="25"/>
      <c r="G163" s="33"/>
      <c r="H163" s="39"/>
    </row>
    <row r="164" spans="5:8" s="10" customFormat="1" ht="12.75">
      <c r="E164" s="44"/>
      <c r="F164" s="25"/>
      <c r="G164" s="33"/>
      <c r="H164" s="39"/>
    </row>
    <row r="165" spans="5:8" s="10" customFormat="1" ht="12.75">
      <c r="E165" s="44"/>
      <c r="F165" s="25"/>
      <c r="G165" s="33"/>
      <c r="H165" s="39"/>
    </row>
    <row r="166" spans="5:8" s="10" customFormat="1" ht="12.75">
      <c r="E166" s="44"/>
      <c r="F166" s="25"/>
      <c r="G166" s="33"/>
      <c r="H166" s="39"/>
    </row>
    <row r="167" spans="5:8" s="10" customFormat="1" ht="12.75">
      <c r="E167" s="44"/>
      <c r="F167" s="25"/>
      <c r="G167" s="33"/>
      <c r="H167" s="39"/>
    </row>
    <row r="168" spans="5:8" s="10" customFormat="1" ht="12.75">
      <c r="E168" s="44"/>
      <c r="F168" s="25"/>
      <c r="G168" s="33"/>
      <c r="H168" s="39"/>
    </row>
    <row r="169" spans="5:8" s="10" customFormat="1" ht="12.75">
      <c r="E169" s="44"/>
      <c r="F169" s="25"/>
      <c r="G169" s="33"/>
      <c r="H169" s="39"/>
    </row>
    <row r="170" spans="5:8" s="10" customFormat="1" ht="12.75">
      <c r="E170" s="44"/>
      <c r="F170" s="25"/>
      <c r="G170" s="33"/>
      <c r="H170" s="39"/>
    </row>
    <row r="171" spans="5:8" s="10" customFormat="1" ht="12.75">
      <c r="E171" s="44"/>
      <c r="F171" s="25"/>
      <c r="G171" s="33"/>
      <c r="H171" s="39"/>
    </row>
    <row r="172" spans="5:8" s="10" customFormat="1" ht="12.75">
      <c r="E172" s="44"/>
      <c r="F172" s="25"/>
      <c r="G172" s="33"/>
      <c r="H172" s="39"/>
    </row>
    <row r="173" spans="5:8" s="10" customFormat="1" ht="12.75">
      <c r="E173" s="44"/>
      <c r="F173" s="25"/>
      <c r="G173" s="33"/>
      <c r="H173" s="39"/>
    </row>
    <row r="174" spans="5:8" s="10" customFormat="1" ht="12.75">
      <c r="E174" s="44"/>
      <c r="F174" s="25"/>
      <c r="G174" s="33"/>
      <c r="H174" s="39"/>
    </row>
    <row r="175" spans="5:8" s="10" customFormat="1" ht="12.75">
      <c r="E175" s="44"/>
      <c r="F175" s="25"/>
      <c r="G175" s="33"/>
      <c r="H175" s="39"/>
    </row>
    <row r="176" spans="5:8" s="10" customFormat="1" ht="12.75">
      <c r="E176" s="44"/>
      <c r="F176" s="25"/>
      <c r="G176" s="33"/>
      <c r="H176" s="39"/>
    </row>
    <row r="177" spans="5:8" s="10" customFormat="1" ht="12.75">
      <c r="E177" s="44"/>
      <c r="F177" s="25"/>
      <c r="G177" s="33"/>
      <c r="H177" s="39"/>
    </row>
    <row r="178" spans="5:8" s="10" customFormat="1" ht="12.75">
      <c r="E178" s="44"/>
      <c r="F178" s="25"/>
      <c r="G178" s="33"/>
      <c r="H178" s="39"/>
    </row>
    <row r="179" spans="5:8" s="10" customFormat="1" ht="12.75">
      <c r="E179" s="44"/>
      <c r="F179" s="25"/>
      <c r="G179" s="33"/>
      <c r="H179" s="39"/>
    </row>
    <row r="180" spans="5:8" s="10" customFormat="1" ht="12.75">
      <c r="E180" s="44"/>
      <c r="F180" s="25"/>
      <c r="G180" s="33"/>
      <c r="H180" s="39"/>
    </row>
    <row r="181" spans="5:8" s="10" customFormat="1" ht="12.75">
      <c r="E181" s="44"/>
      <c r="F181" s="25"/>
      <c r="G181" s="33"/>
      <c r="H181" s="39"/>
    </row>
    <row r="182" spans="5:8" s="10" customFormat="1" ht="12.75">
      <c r="E182" s="44"/>
      <c r="F182" s="25"/>
      <c r="G182" s="33"/>
      <c r="H182" s="39"/>
    </row>
    <row r="183" spans="5:8" s="10" customFormat="1" ht="12.75">
      <c r="E183" s="44"/>
      <c r="F183" s="25"/>
      <c r="G183" s="33"/>
      <c r="H183" s="39"/>
    </row>
    <row r="184" spans="5:8" s="10" customFormat="1" ht="12.75">
      <c r="E184" s="44"/>
      <c r="F184" s="25"/>
      <c r="G184" s="33"/>
      <c r="H184" s="39"/>
    </row>
    <row r="185" spans="5:8" s="10" customFormat="1" ht="12.75">
      <c r="E185" s="44"/>
      <c r="F185" s="25"/>
      <c r="G185" s="33"/>
      <c r="H185" s="39"/>
    </row>
    <row r="186" spans="5:8" s="10" customFormat="1" ht="12.75">
      <c r="E186" s="44"/>
      <c r="F186" s="25"/>
      <c r="G186" s="33"/>
      <c r="H186" s="39"/>
    </row>
    <row r="187" spans="5:8" s="10" customFormat="1" ht="12.75">
      <c r="E187" s="44"/>
      <c r="F187" s="25"/>
      <c r="G187" s="33"/>
      <c r="H187" s="39"/>
    </row>
    <row r="188" spans="5:8" s="10" customFormat="1" ht="12.75">
      <c r="E188" s="44"/>
      <c r="F188" s="25"/>
      <c r="G188" s="33"/>
      <c r="H188" s="39"/>
    </row>
    <row r="189" spans="5:8" s="10" customFormat="1" ht="12.75">
      <c r="E189" s="44"/>
      <c r="F189" s="25"/>
      <c r="G189" s="33"/>
      <c r="H189" s="39"/>
    </row>
    <row r="190" spans="5:8" s="10" customFormat="1" ht="12.75">
      <c r="E190" s="44"/>
      <c r="F190" s="25"/>
      <c r="G190" s="33"/>
      <c r="H190" s="39"/>
    </row>
    <row r="191" spans="5:8" s="10" customFormat="1" ht="12.75">
      <c r="E191" s="44"/>
      <c r="F191" s="25"/>
      <c r="G191" s="33"/>
      <c r="H191" s="39"/>
    </row>
    <row r="192" spans="5:8" s="10" customFormat="1" ht="12.75">
      <c r="E192" s="44"/>
      <c r="F192" s="25"/>
      <c r="G192" s="33"/>
      <c r="H192" s="39"/>
    </row>
    <row r="193" spans="5:8" s="10" customFormat="1" ht="12.75">
      <c r="E193" s="44"/>
      <c r="F193" s="25"/>
      <c r="G193" s="33"/>
      <c r="H193" s="39"/>
    </row>
    <row r="194" spans="5:8" s="10" customFormat="1" ht="12.75">
      <c r="E194" s="44"/>
      <c r="F194" s="25"/>
      <c r="G194" s="33"/>
      <c r="H194" s="39"/>
    </row>
    <row r="195" spans="5:8" s="10" customFormat="1" ht="12.75">
      <c r="E195" s="44"/>
      <c r="F195" s="25"/>
      <c r="G195" s="33"/>
      <c r="H195" s="39"/>
    </row>
    <row r="196" spans="5:8" s="10" customFormat="1" ht="12.75">
      <c r="E196" s="44"/>
      <c r="F196" s="25"/>
      <c r="G196" s="33"/>
      <c r="H196" s="39"/>
    </row>
    <row r="197" spans="5:8" s="10" customFormat="1" ht="12.75">
      <c r="E197" s="44"/>
      <c r="F197" s="25"/>
      <c r="G197" s="33"/>
      <c r="H197" s="39"/>
    </row>
    <row r="198" spans="5:8" s="10" customFormat="1" ht="12.75">
      <c r="E198" s="44"/>
      <c r="F198" s="25"/>
      <c r="G198" s="33"/>
      <c r="H198" s="39"/>
    </row>
    <row r="199" spans="5:8" s="10" customFormat="1" ht="12.75">
      <c r="E199" s="44"/>
      <c r="F199" s="25"/>
      <c r="G199" s="33"/>
      <c r="H199" s="39"/>
    </row>
    <row r="200" spans="5:8" s="10" customFormat="1" ht="12.75">
      <c r="E200" s="44"/>
      <c r="F200" s="25"/>
      <c r="G200" s="33"/>
      <c r="H200" s="39"/>
    </row>
    <row r="201" spans="5:8" s="10" customFormat="1" ht="12.75">
      <c r="E201" s="44"/>
      <c r="F201" s="25"/>
      <c r="G201" s="33"/>
      <c r="H201" s="39"/>
    </row>
    <row r="202" spans="5:8" s="10" customFormat="1" ht="12.75">
      <c r="E202" s="44"/>
      <c r="F202" s="25"/>
      <c r="G202" s="33"/>
      <c r="H202" s="39"/>
    </row>
    <row r="203" spans="5:8" s="10" customFormat="1" ht="12.75">
      <c r="E203" s="44"/>
      <c r="F203" s="25"/>
      <c r="G203" s="33"/>
      <c r="H203" s="39"/>
    </row>
    <row r="204" spans="1:9" s="10" customFormat="1" ht="12.75">
      <c r="A204" s="4"/>
      <c r="B204" s="4"/>
      <c r="C204" s="4"/>
      <c r="D204" s="4"/>
      <c r="E204" s="41"/>
      <c r="F204" s="19"/>
      <c r="G204" s="26"/>
      <c r="H204" s="34"/>
      <c r="I204" s="4"/>
    </row>
    <row r="205" spans="1:9" s="10" customFormat="1" ht="12.75">
      <c r="A205" s="4"/>
      <c r="B205" s="4"/>
      <c r="C205" s="4"/>
      <c r="D205" s="4"/>
      <c r="E205" s="41"/>
      <c r="F205" s="19"/>
      <c r="G205" s="26"/>
      <c r="H205" s="34"/>
      <c r="I205" s="4"/>
    </row>
    <row r="206" spans="1:9" s="10" customFormat="1" ht="12.75">
      <c r="A206" s="4"/>
      <c r="B206" s="4"/>
      <c r="C206" s="4"/>
      <c r="D206" s="4"/>
      <c r="E206" s="41"/>
      <c r="F206" s="19"/>
      <c r="G206" s="26"/>
      <c r="H206" s="34"/>
      <c r="I206" s="4"/>
    </row>
    <row r="207" spans="1:9" s="10" customFormat="1" ht="12.75">
      <c r="A207" s="4"/>
      <c r="B207" s="4"/>
      <c r="C207" s="4"/>
      <c r="D207" s="4"/>
      <c r="E207" s="41"/>
      <c r="F207" s="19"/>
      <c r="G207" s="26"/>
      <c r="H207" s="34"/>
      <c r="I207" s="4"/>
    </row>
    <row r="208" spans="1:9" s="10" customFormat="1" ht="12.75">
      <c r="A208" s="4"/>
      <c r="B208" s="4"/>
      <c r="C208" s="4"/>
      <c r="D208" s="4"/>
      <c r="E208" s="41"/>
      <c r="F208" s="19"/>
      <c r="G208" s="26"/>
      <c r="H208" s="34"/>
      <c r="I208" s="4"/>
    </row>
    <row r="209" spans="1:9" s="10" customFormat="1" ht="12.75">
      <c r="A209" s="4"/>
      <c r="B209" s="4"/>
      <c r="C209" s="4"/>
      <c r="D209" s="4"/>
      <c r="E209" s="41"/>
      <c r="F209" s="19"/>
      <c r="G209" s="26"/>
      <c r="H209" s="34"/>
      <c r="I209" s="4"/>
    </row>
    <row r="210" spans="1:9" s="10" customFormat="1" ht="12.75">
      <c r="A210" s="4"/>
      <c r="B210" s="4"/>
      <c r="C210" s="4"/>
      <c r="D210" s="4"/>
      <c r="E210" s="41"/>
      <c r="F210" s="19"/>
      <c r="G210" s="26"/>
      <c r="H210" s="34"/>
      <c r="I210" s="4"/>
    </row>
    <row r="211" spans="1:9" s="10" customFormat="1" ht="12.75">
      <c r="A211" s="4"/>
      <c r="B211" s="4"/>
      <c r="C211" s="4"/>
      <c r="D211" s="4"/>
      <c r="E211" s="41"/>
      <c r="F211" s="19"/>
      <c r="G211" s="26"/>
      <c r="H211" s="34"/>
      <c r="I211" s="4"/>
    </row>
    <row r="212" spans="1:9" s="10" customFormat="1" ht="12.75">
      <c r="A212" s="4"/>
      <c r="B212" s="4"/>
      <c r="C212" s="4"/>
      <c r="D212" s="4"/>
      <c r="E212" s="41"/>
      <c r="F212" s="19"/>
      <c r="G212" s="26"/>
      <c r="H212" s="34"/>
      <c r="I212" s="4"/>
    </row>
    <row r="213" spans="1:9" s="10" customFormat="1" ht="12.75">
      <c r="A213" s="4"/>
      <c r="B213" s="4"/>
      <c r="C213" s="4"/>
      <c r="D213" s="4"/>
      <c r="E213" s="41"/>
      <c r="F213" s="19"/>
      <c r="G213" s="26"/>
      <c r="H213" s="34"/>
      <c r="I213" s="4"/>
    </row>
    <row r="214" spans="1:9" s="10" customFormat="1" ht="12.75">
      <c r="A214" s="4"/>
      <c r="B214" s="4"/>
      <c r="C214" s="4"/>
      <c r="D214" s="4"/>
      <c r="E214" s="41"/>
      <c r="F214" s="19"/>
      <c r="G214" s="26"/>
      <c r="H214" s="34"/>
      <c r="I214" s="4"/>
    </row>
    <row r="215" spans="1:9" s="10" customFormat="1" ht="12.75">
      <c r="A215" s="4"/>
      <c r="B215" s="4"/>
      <c r="C215" s="4"/>
      <c r="D215" s="4"/>
      <c r="E215" s="41"/>
      <c r="F215" s="19"/>
      <c r="G215" s="26"/>
      <c r="H215" s="34"/>
      <c r="I215" s="4"/>
    </row>
    <row r="216" spans="1:9" s="10" customFormat="1" ht="12.75">
      <c r="A216" s="4"/>
      <c r="B216" s="4"/>
      <c r="C216" s="4"/>
      <c r="D216" s="4"/>
      <c r="E216" s="41"/>
      <c r="F216" s="19"/>
      <c r="G216" s="26"/>
      <c r="H216" s="34"/>
      <c r="I216" s="4"/>
    </row>
    <row r="217" spans="1:9" s="10" customFormat="1" ht="12.75">
      <c r="A217" s="4"/>
      <c r="B217" s="4"/>
      <c r="C217" s="4"/>
      <c r="D217" s="4"/>
      <c r="E217" s="41"/>
      <c r="F217" s="19"/>
      <c r="G217" s="26"/>
      <c r="H217" s="34"/>
      <c r="I217" s="4"/>
    </row>
    <row r="218" spans="1:9" s="10" customFormat="1" ht="12.75">
      <c r="A218" s="4"/>
      <c r="B218" s="4"/>
      <c r="C218" s="4"/>
      <c r="D218" s="4"/>
      <c r="E218" s="41"/>
      <c r="F218" s="19"/>
      <c r="G218" s="26"/>
      <c r="H218" s="34"/>
      <c r="I218" s="4"/>
    </row>
    <row r="219" spans="1:9" s="10" customFormat="1" ht="12.75">
      <c r="A219" s="4"/>
      <c r="B219" s="4"/>
      <c r="C219" s="4"/>
      <c r="D219" s="4"/>
      <c r="E219" s="41"/>
      <c r="F219" s="19"/>
      <c r="G219" s="26"/>
      <c r="H219" s="34"/>
      <c r="I219" s="4"/>
    </row>
    <row r="220" spans="1:9" s="10" customFormat="1" ht="12.75">
      <c r="A220" s="4"/>
      <c r="B220" s="4"/>
      <c r="C220" s="4"/>
      <c r="D220" s="4"/>
      <c r="E220" s="41"/>
      <c r="F220" s="19"/>
      <c r="G220" s="26"/>
      <c r="H220" s="34"/>
      <c r="I220" s="4"/>
    </row>
    <row r="221" spans="1:9" s="10" customFormat="1" ht="12.75">
      <c r="A221" s="4"/>
      <c r="B221" s="4"/>
      <c r="C221" s="4"/>
      <c r="D221" s="4"/>
      <c r="E221" s="41"/>
      <c r="F221" s="19"/>
      <c r="G221" s="26"/>
      <c r="H221" s="34"/>
      <c r="I221" s="4"/>
    </row>
    <row r="222" spans="1:9" s="10" customFormat="1" ht="12.75">
      <c r="A222" s="4"/>
      <c r="B222" s="4"/>
      <c r="C222" s="4"/>
      <c r="D222" s="4"/>
      <c r="E222" s="41"/>
      <c r="F222" s="19"/>
      <c r="G222" s="26"/>
      <c r="H222" s="34"/>
      <c r="I222" s="4"/>
    </row>
    <row r="223" spans="1:9" s="10" customFormat="1" ht="12.75">
      <c r="A223" s="4"/>
      <c r="B223" s="4"/>
      <c r="C223" s="4"/>
      <c r="D223" s="4"/>
      <c r="E223" s="41"/>
      <c r="F223" s="19"/>
      <c r="G223" s="26"/>
      <c r="H223" s="34"/>
      <c r="I223" s="4"/>
    </row>
    <row r="224" spans="1:9" s="10" customFormat="1" ht="12.75">
      <c r="A224" s="4"/>
      <c r="B224" s="4"/>
      <c r="C224" s="4"/>
      <c r="D224" s="4"/>
      <c r="E224" s="41"/>
      <c r="F224" s="19"/>
      <c r="G224" s="26"/>
      <c r="H224" s="34"/>
      <c r="I224" s="4"/>
    </row>
    <row r="225" spans="1:9" s="10" customFormat="1" ht="12.75">
      <c r="A225" s="4"/>
      <c r="B225" s="4"/>
      <c r="C225" s="4"/>
      <c r="D225" s="4"/>
      <c r="E225" s="41"/>
      <c r="F225" s="19"/>
      <c r="G225" s="26"/>
      <c r="H225" s="34"/>
      <c r="I225" s="4"/>
    </row>
    <row r="226" spans="1:9" s="10" customFormat="1" ht="12.75">
      <c r="A226" s="4"/>
      <c r="B226" s="4"/>
      <c r="C226" s="4"/>
      <c r="D226" s="4"/>
      <c r="E226" s="41"/>
      <c r="F226" s="19"/>
      <c r="G226" s="26"/>
      <c r="H226" s="34"/>
      <c r="I226" s="4"/>
    </row>
    <row r="227" spans="1:9" s="10" customFormat="1" ht="12.75">
      <c r="A227" s="4"/>
      <c r="B227" s="4"/>
      <c r="C227" s="4"/>
      <c r="D227" s="4"/>
      <c r="E227" s="41"/>
      <c r="F227" s="19"/>
      <c r="G227" s="26"/>
      <c r="H227" s="34"/>
      <c r="I227" s="4"/>
    </row>
    <row r="228" spans="1:9" s="10" customFormat="1" ht="12.75">
      <c r="A228" s="4"/>
      <c r="B228" s="4"/>
      <c r="C228" s="4"/>
      <c r="D228" s="4"/>
      <c r="E228" s="41"/>
      <c r="F228" s="19"/>
      <c r="G228" s="26"/>
      <c r="H228" s="34"/>
      <c r="I228" s="4"/>
    </row>
    <row r="229" spans="1:9" s="10" customFormat="1" ht="12.75">
      <c r="A229" s="4"/>
      <c r="B229" s="4"/>
      <c r="C229" s="4"/>
      <c r="D229" s="4"/>
      <c r="E229" s="41"/>
      <c r="F229" s="19"/>
      <c r="G229" s="26"/>
      <c r="H229" s="34"/>
      <c r="I229" s="4"/>
    </row>
    <row r="230" spans="1:9" s="10" customFormat="1" ht="12.75">
      <c r="A230" s="4"/>
      <c r="B230" s="4"/>
      <c r="C230" s="4"/>
      <c r="D230" s="4"/>
      <c r="E230" s="41"/>
      <c r="F230" s="19"/>
      <c r="G230" s="26"/>
      <c r="H230" s="34"/>
      <c r="I230" s="4"/>
    </row>
    <row r="231" spans="1:9" s="10" customFormat="1" ht="12.75">
      <c r="A231" s="4"/>
      <c r="B231" s="4"/>
      <c r="C231" s="4"/>
      <c r="D231" s="4"/>
      <c r="E231" s="41"/>
      <c r="F231" s="19"/>
      <c r="G231" s="26"/>
      <c r="H231" s="34"/>
      <c r="I231" s="4"/>
    </row>
    <row r="232" spans="1:9" s="10" customFormat="1" ht="12.75">
      <c r="A232" s="4"/>
      <c r="B232" s="4"/>
      <c r="C232" s="4"/>
      <c r="D232" s="4"/>
      <c r="E232" s="41"/>
      <c r="F232" s="19"/>
      <c r="G232" s="26"/>
      <c r="H232" s="34"/>
      <c r="I232" s="4"/>
    </row>
    <row r="233" spans="1:9" s="10" customFormat="1" ht="12.75">
      <c r="A233" s="4"/>
      <c r="B233" s="4"/>
      <c r="C233" s="4"/>
      <c r="D233" s="4"/>
      <c r="E233" s="41"/>
      <c r="F233" s="19"/>
      <c r="G233" s="26"/>
      <c r="H233" s="34"/>
      <c r="I233" s="4"/>
    </row>
    <row r="234" spans="1:9" s="10" customFormat="1" ht="12.75">
      <c r="A234" s="4"/>
      <c r="B234" s="4"/>
      <c r="C234" s="4"/>
      <c r="D234" s="4"/>
      <c r="E234" s="41"/>
      <c r="F234" s="19"/>
      <c r="G234" s="26"/>
      <c r="H234" s="34"/>
      <c r="I234" s="4"/>
    </row>
    <row r="235" spans="1:9" s="10" customFormat="1" ht="12.75">
      <c r="A235" s="4"/>
      <c r="B235" s="4"/>
      <c r="C235" s="4"/>
      <c r="D235" s="4"/>
      <c r="E235" s="41"/>
      <c r="F235" s="19"/>
      <c r="G235" s="26"/>
      <c r="H235" s="34"/>
      <c r="I235" s="4"/>
    </row>
    <row r="236" spans="1:9" s="10" customFormat="1" ht="12.75">
      <c r="A236" s="4"/>
      <c r="B236" s="4"/>
      <c r="C236" s="4"/>
      <c r="D236" s="4"/>
      <c r="E236" s="41"/>
      <c r="F236" s="19"/>
      <c r="G236" s="26"/>
      <c r="H236" s="34"/>
      <c r="I236" s="4"/>
    </row>
    <row r="237" spans="1:9" s="10" customFormat="1" ht="12.75">
      <c r="A237" s="4"/>
      <c r="B237" s="4"/>
      <c r="C237" s="4"/>
      <c r="D237" s="4"/>
      <c r="E237" s="41"/>
      <c r="F237" s="19"/>
      <c r="G237" s="26"/>
      <c r="H237" s="34"/>
      <c r="I237" s="4"/>
    </row>
    <row r="238" spans="1:9" s="10" customFormat="1" ht="12.75">
      <c r="A238" s="4"/>
      <c r="B238" s="4"/>
      <c r="C238" s="4"/>
      <c r="D238" s="4"/>
      <c r="E238" s="41"/>
      <c r="F238" s="19"/>
      <c r="G238" s="26"/>
      <c r="H238" s="34"/>
      <c r="I238" s="4"/>
    </row>
    <row r="239" spans="1:9" s="10" customFormat="1" ht="12.75">
      <c r="A239" s="4"/>
      <c r="B239" s="4"/>
      <c r="C239" s="4"/>
      <c r="D239" s="4"/>
      <c r="E239" s="41"/>
      <c r="F239" s="19"/>
      <c r="G239" s="26"/>
      <c r="H239" s="34"/>
      <c r="I239" s="4"/>
    </row>
    <row r="240" spans="1:9" s="10" customFormat="1" ht="12.75">
      <c r="A240" s="4"/>
      <c r="B240" s="4"/>
      <c r="C240" s="4"/>
      <c r="D240" s="4"/>
      <c r="E240" s="41"/>
      <c r="F240" s="19"/>
      <c r="G240" s="26"/>
      <c r="H240" s="34"/>
      <c r="I240" s="4"/>
    </row>
    <row r="241" spans="1:9" s="10" customFormat="1" ht="12.75">
      <c r="A241" s="4"/>
      <c r="B241" s="4"/>
      <c r="C241" s="4"/>
      <c r="D241" s="4"/>
      <c r="E241" s="41"/>
      <c r="F241" s="19"/>
      <c r="G241" s="26"/>
      <c r="H241" s="34"/>
      <c r="I241" s="4"/>
    </row>
    <row r="242" spans="1:9" s="10" customFormat="1" ht="12.75">
      <c r="A242" s="4"/>
      <c r="B242" s="4"/>
      <c r="C242" s="4"/>
      <c r="D242" s="4"/>
      <c r="E242" s="41"/>
      <c r="F242" s="19"/>
      <c r="G242" s="26"/>
      <c r="H242" s="34"/>
      <c r="I242" s="4"/>
    </row>
    <row r="243" spans="1:9" s="10" customFormat="1" ht="12.75">
      <c r="A243" s="4"/>
      <c r="B243" s="4"/>
      <c r="C243" s="4"/>
      <c r="D243" s="4"/>
      <c r="E243" s="41"/>
      <c r="F243" s="19"/>
      <c r="G243" s="26"/>
      <c r="H243" s="34"/>
      <c r="I243" s="4"/>
    </row>
    <row r="244" spans="1:9" s="10" customFormat="1" ht="12.75">
      <c r="A244" s="4"/>
      <c r="B244" s="4"/>
      <c r="C244" s="4"/>
      <c r="D244" s="4"/>
      <c r="E244" s="41"/>
      <c r="F244" s="19"/>
      <c r="G244" s="26"/>
      <c r="H244" s="34"/>
      <c r="I244" s="4"/>
    </row>
    <row r="245" spans="1:9" s="10" customFormat="1" ht="12.75">
      <c r="A245" s="4"/>
      <c r="B245" s="4"/>
      <c r="C245" s="4"/>
      <c r="D245" s="4"/>
      <c r="E245" s="41"/>
      <c r="F245" s="19"/>
      <c r="G245" s="26"/>
      <c r="H245" s="34"/>
      <c r="I245" s="4"/>
    </row>
    <row r="246" spans="1:9" s="10" customFormat="1" ht="12.75">
      <c r="A246" s="4"/>
      <c r="B246" s="4"/>
      <c r="C246" s="4"/>
      <c r="D246" s="4"/>
      <c r="E246" s="41"/>
      <c r="F246" s="19"/>
      <c r="G246" s="26"/>
      <c r="H246" s="34"/>
      <c r="I246" s="4"/>
    </row>
    <row r="247" spans="1:9" s="10" customFormat="1" ht="12.75">
      <c r="A247" s="4"/>
      <c r="B247" s="4"/>
      <c r="C247" s="4"/>
      <c r="D247" s="4"/>
      <c r="E247" s="41"/>
      <c r="F247" s="19"/>
      <c r="G247" s="26"/>
      <c r="H247" s="34"/>
      <c r="I247" s="4"/>
    </row>
    <row r="248" spans="1:9" s="10" customFormat="1" ht="12.75">
      <c r="A248" s="4"/>
      <c r="B248" s="4"/>
      <c r="C248" s="4"/>
      <c r="D248" s="4"/>
      <c r="E248" s="41"/>
      <c r="F248" s="19"/>
      <c r="G248" s="26"/>
      <c r="H248" s="34"/>
      <c r="I248" s="4"/>
    </row>
    <row r="249" spans="1:9" s="10" customFormat="1" ht="12.75">
      <c r="A249" s="4"/>
      <c r="B249" s="4"/>
      <c r="C249" s="4"/>
      <c r="D249" s="4"/>
      <c r="E249" s="41"/>
      <c r="F249" s="19"/>
      <c r="G249" s="26"/>
      <c r="H249" s="34"/>
      <c r="I249" s="4"/>
    </row>
  </sheetData>
  <sheetProtection/>
  <printOptions/>
  <pageMargins left="0.7" right="0.7" top="0.75" bottom="0.75" header="0.3" footer="0.3"/>
  <pageSetup orientation="portrait" paperSize="9"/>
  <legacyDrawing r:id="rId2"/>
</worksheet>
</file>

<file path=xl/worksheets/sheet25.xml><?xml version="1.0" encoding="utf-8"?>
<worksheet xmlns="http://schemas.openxmlformats.org/spreadsheetml/2006/main" xmlns:r="http://schemas.openxmlformats.org/officeDocument/2006/relationships">
  <dimension ref="A1:I41"/>
  <sheetViews>
    <sheetView zoomScalePageLayoutView="0" workbookViewId="0" topLeftCell="A13">
      <selection activeCell="H40" sqref="H40"/>
    </sheetView>
  </sheetViews>
  <sheetFormatPr defaultColWidth="9.33203125" defaultRowHeight="12.75"/>
  <cols>
    <col min="1" max="1" width="7.66015625" style="0" customWidth="1"/>
    <col min="2" max="2" width="25.83203125" style="0" customWidth="1"/>
    <col min="3" max="3" width="9.33203125" style="0" customWidth="1"/>
    <col min="4" max="4" width="1.66796875" style="0" customWidth="1"/>
    <col min="5" max="5" width="6.33203125" style="85" bestFit="1" customWidth="1"/>
    <col min="6" max="6" width="20.5" style="28" bestFit="1" customWidth="1"/>
    <col min="7" max="7" width="24.16015625" style="21" customWidth="1"/>
    <col min="8" max="8" width="8.83203125" style="0" customWidth="1"/>
    <col min="9" max="9" width="2.16015625" style="0" customWidth="1"/>
  </cols>
  <sheetData>
    <row r="1" spans="1:9" s="5" customFormat="1" ht="12.75">
      <c r="A1" s="1" t="s">
        <v>0</v>
      </c>
      <c r="B1" s="6"/>
      <c r="C1" s="6"/>
      <c r="D1" s="6"/>
      <c r="E1" s="322"/>
      <c r="F1" s="339"/>
      <c r="G1" s="340"/>
      <c r="H1" s="341"/>
      <c r="I1" s="6"/>
    </row>
    <row r="2" spans="1:9" s="5" customFormat="1" ht="12.75">
      <c r="A2" s="1" t="s">
        <v>1</v>
      </c>
      <c r="B2" s="6"/>
      <c r="C2" s="1"/>
      <c r="D2" s="1"/>
      <c r="E2" s="80"/>
      <c r="F2" s="81"/>
      <c r="G2" s="82"/>
      <c r="H2" s="1"/>
      <c r="I2" s="1"/>
    </row>
    <row r="3" spans="1:7" s="5" customFormat="1" ht="12.75">
      <c r="A3" s="1" t="s">
        <v>73</v>
      </c>
      <c r="E3" s="85"/>
      <c r="F3" s="28"/>
      <c r="G3" s="21"/>
    </row>
    <row r="4" spans="1:7" s="5" customFormat="1" ht="12.75">
      <c r="A4" s="1" t="s">
        <v>35</v>
      </c>
      <c r="E4" s="85"/>
      <c r="F4" s="28"/>
      <c r="G4" s="21"/>
    </row>
    <row r="5" spans="1:7" s="5" customFormat="1" ht="12.75">
      <c r="A5" s="1" t="s">
        <v>318</v>
      </c>
      <c r="E5" s="85"/>
      <c r="F5" s="28"/>
      <c r="G5" s="21"/>
    </row>
    <row r="6" spans="2:8" s="65" customFormat="1" ht="25.5">
      <c r="B6" s="63" t="s">
        <v>37</v>
      </c>
      <c r="C6" s="46" t="s">
        <v>4</v>
      </c>
      <c r="E6" s="64"/>
      <c r="F6" s="66" t="s">
        <v>34</v>
      </c>
      <c r="G6" s="63"/>
      <c r="H6" s="63"/>
    </row>
    <row r="7" spans="1:9" s="15" customFormat="1" ht="12.75">
      <c r="A7" s="101">
        <v>2</v>
      </c>
      <c r="B7" s="342" t="s">
        <v>6</v>
      </c>
      <c r="C7" s="101">
        <f>+A7*1.3</f>
        <v>2.6</v>
      </c>
      <c r="D7" s="103"/>
      <c r="E7" s="62">
        <v>2</v>
      </c>
      <c r="F7" s="61" t="s">
        <v>5</v>
      </c>
      <c r="G7" s="45" t="s">
        <v>319</v>
      </c>
      <c r="H7" s="67">
        <v>1.3</v>
      </c>
      <c r="I7" s="103"/>
    </row>
    <row r="8" spans="1:9" s="15" customFormat="1" ht="25.5">
      <c r="A8" s="279"/>
      <c r="B8" s="343" t="s">
        <v>320</v>
      </c>
      <c r="C8" s="279"/>
      <c r="D8" s="103"/>
      <c r="E8" s="40"/>
      <c r="F8" s="16"/>
      <c r="G8" s="45" t="s">
        <v>321</v>
      </c>
      <c r="H8" s="67">
        <v>1.3</v>
      </c>
      <c r="I8" s="103"/>
    </row>
    <row r="9" spans="1:9" s="15" customFormat="1" ht="12.75">
      <c r="A9" s="279"/>
      <c r="B9" s="280"/>
      <c r="C9" s="279"/>
      <c r="D9" s="103"/>
      <c r="E9" s="40"/>
      <c r="F9" s="16"/>
      <c r="G9" s="45"/>
      <c r="H9" s="67"/>
      <c r="I9" s="103"/>
    </row>
    <row r="10" spans="1:9" s="15" customFormat="1" ht="38.25">
      <c r="A10" s="101"/>
      <c r="B10" s="102"/>
      <c r="C10" s="101"/>
      <c r="D10" s="103"/>
      <c r="E10" s="40"/>
      <c r="F10" s="16" t="s">
        <v>322</v>
      </c>
      <c r="G10" s="45" t="s">
        <v>323</v>
      </c>
      <c r="H10" s="67"/>
      <c r="I10" s="103"/>
    </row>
    <row r="11" spans="1:9" s="15" customFormat="1" ht="25.5">
      <c r="A11" s="279">
        <v>7</v>
      </c>
      <c r="B11" s="280" t="s">
        <v>11</v>
      </c>
      <c r="C11" s="279">
        <f>+A11*1</f>
        <v>7</v>
      </c>
      <c r="D11" s="103"/>
      <c r="E11" s="40"/>
      <c r="F11" s="16" t="s">
        <v>324</v>
      </c>
      <c r="G11" s="45" t="s">
        <v>71</v>
      </c>
      <c r="H11" s="67"/>
      <c r="I11" s="103"/>
    </row>
    <row r="12" spans="1:9" s="15" customFormat="1" ht="25.5">
      <c r="A12" s="101"/>
      <c r="B12" s="102"/>
      <c r="C12" s="229"/>
      <c r="D12" s="230"/>
      <c r="E12" s="40">
        <v>3</v>
      </c>
      <c r="F12" s="16" t="s">
        <v>7</v>
      </c>
      <c r="G12" s="45" t="s">
        <v>325</v>
      </c>
      <c r="H12" s="67">
        <v>1.1</v>
      </c>
      <c r="I12" s="230"/>
    </row>
    <row r="13" spans="1:9" s="15" customFormat="1" ht="12.75">
      <c r="A13" s="101"/>
      <c r="B13" s="102"/>
      <c r="C13" s="229"/>
      <c r="D13" s="230"/>
      <c r="E13" s="40"/>
      <c r="F13" s="16"/>
      <c r="G13" s="45" t="s">
        <v>326</v>
      </c>
      <c r="H13" s="67">
        <v>1.1</v>
      </c>
      <c r="I13" s="230"/>
    </row>
    <row r="14" spans="1:9" s="15" customFormat="1" ht="12.75">
      <c r="A14" s="101"/>
      <c r="B14" s="102"/>
      <c r="C14" s="279"/>
      <c r="D14" s="103"/>
      <c r="E14" s="40"/>
      <c r="F14" s="292"/>
      <c r="G14" s="149" t="s">
        <v>327</v>
      </c>
      <c r="H14" s="74">
        <v>1.1</v>
      </c>
      <c r="I14" s="103"/>
    </row>
    <row r="15" spans="1:9" s="15" customFormat="1" ht="25.5">
      <c r="A15" s="101"/>
      <c r="B15" s="102"/>
      <c r="C15" s="279"/>
      <c r="D15" s="103"/>
      <c r="E15" s="40"/>
      <c r="F15" s="61" t="s">
        <v>328</v>
      </c>
      <c r="G15" s="45" t="s">
        <v>329</v>
      </c>
      <c r="H15" s="74"/>
      <c r="I15" s="103"/>
    </row>
    <row r="16" spans="1:9" s="15" customFormat="1" ht="25.5">
      <c r="A16" s="101"/>
      <c r="B16" s="102"/>
      <c r="C16" s="101"/>
      <c r="D16" s="103"/>
      <c r="E16" s="40"/>
      <c r="F16" s="61" t="s">
        <v>330</v>
      </c>
      <c r="G16" s="45" t="s">
        <v>331</v>
      </c>
      <c r="H16" s="67"/>
      <c r="I16" s="103"/>
    </row>
    <row r="17" spans="1:9" s="15" customFormat="1" ht="12.75">
      <c r="A17" s="101"/>
      <c r="B17" s="102"/>
      <c r="C17" s="101"/>
      <c r="D17" s="103"/>
      <c r="E17" s="62">
        <v>3</v>
      </c>
      <c r="F17" s="16" t="s">
        <v>11</v>
      </c>
      <c r="G17" s="45" t="s">
        <v>326</v>
      </c>
      <c r="H17" s="152">
        <v>1</v>
      </c>
      <c r="I17" s="103"/>
    </row>
    <row r="18" spans="1:9" s="15" customFormat="1" ht="12.75">
      <c r="A18" s="101">
        <v>9</v>
      </c>
      <c r="B18" s="102" t="s">
        <v>295</v>
      </c>
      <c r="C18" s="279">
        <f>+A18*0.9</f>
        <v>8.1</v>
      </c>
      <c r="D18" s="103"/>
      <c r="E18" s="62"/>
      <c r="F18" s="16"/>
      <c r="G18" s="94" t="s">
        <v>332</v>
      </c>
      <c r="H18" s="152">
        <v>1</v>
      </c>
      <c r="I18" s="103"/>
    </row>
    <row r="19" spans="1:9" s="15" customFormat="1" ht="12.75">
      <c r="A19" s="72"/>
      <c r="B19" s="72"/>
      <c r="C19" s="72"/>
      <c r="D19" s="103"/>
      <c r="E19" s="62"/>
      <c r="F19" s="16"/>
      <c r="G19" s="45" t="s">
        <v>333</v>
      </c>
      <c r="H19" s="152">
        <v>1</v>
      </c>
      <c r="I19" s="103"/>
    </row>
    <row r="20" spans="1:9" s="15" customFormat="1" ht="12.75">
      <c r="A20" s="344"/>
      <c r="B20" s="344"/>
      <c r="C20" s="344"/>
      <c r="D20" s="103"/>
      <c r="E20" s="62"/>
      <c r="F20" s="16"/>
      <c r="G20" s="94"/>
      <c r="H20" s="67"/>
      <c r="I20" s="103"/>
    </row>
    <row r="21" spans="1:9" s="15" customFormat="1" ht="12.75">
      <c r="A21" s="279"/>
      <c r="B21" s="280"/>
      <c r="C21" s="279"/>
      <c r="D21" s="103"/>
      <c r="E21" s="62">
        <v>10</v>
      </c>
      <c r="F21" s="16" t="s">
        <v>14</v>
      </c>
      <c r="G21" s="45" t="s">
        <v>334</v>
      </c>
      <c r="H21" s="152">
        <v>0.9</v>
      </c>
      <c r="I21" s="103"/>
    </row>
    <row r="22" spans="1:9" s="15" customFormat="1" ht="12.75">
      <c r="A22" s="101"/>
      <c r="B22" s="102"/>
      <c r="C22" s="101"/>
      <c r="D22" s="103"/>
      <c r="E22" s="62"/>
      <c r="F22" s="16"/>
      <c r="G22" s="94" t="s">
        <v>335</v>
      </c>
      <c r="H22" s="67">
        <v>0.9</v>
      </c>
      <c r="I22" s="103"/>
    </row>
    <row r="23" spans="1:9" s="15" customFormat="1" ht="12.75">
      <c r="A23" s="101"/>
      <c r="B23" s="102"/>
      <c r="C23" s="101"/>
      <c r="D23" s="103"/>
      <c r="E23" s="40"/>
      <c r="F23" s="16"/>
      <c r="G23" s="94" t="s">
        <v>336</v>
      </c>
      <c r="H23" s="67">
        <v>0.9</v>
      </c>
      <c r="I23" s="103"/>
    </row>
    <row r="24" spans="1:9" s="15" customFormat="1" ht="12.75">
      <c r="A24" s="101"/>
      <c r="B24" s="102"/>
      <c r="C24" s="101"/>
      <c r="D24" s="103"/>
      <c r="E24" s="40"/>
      <c r="F24" s="16"/>
      <c r="G24" s="94" t="s">
        <v>337</v>
      </c>
      <c r="H24" s="67">
        <v>0.9</v>
      </c>
      <c r="I24" s="103"/>
    </row>
    <row r="25" spans="1:9" s="15" customFormat="1" ht="12.75">
      <c r="A25" s="101"/>
      <c r="B25" s="102"/>
      <c r="C25" s="101"/>
      <c r="D25" s="103"/>
      <c r="E25" s="40"/>
      <c r="F25" s="16"/>
      <c r="G25" s="94" t="s">
        <v>160</v>
      </c>
      <c r="H25" s="67">
        <v>0.9</v>
      </c>
      <c r="I25" s="103"/>
    </row>
    <row r="26" spans="1:9" s="15" customFormat="1" ht="12.75">
      <c r="A26" s="101"/>
      <c r="B26" s="102"/>
      <c r="C26" s="101"/>
      <c r="D26" s="103"/>
      <c r="E26" s="40"/>
      <c r="F26" s="16"/>
      <c r="G26" s="94" t="s">
        <v>338</v>
      </c>
      <c r="H26" s="67">
        <v>0.9</v>
      </c>
      <c r="I26" s="103"/>
    </row>
    <row r="27" spans="1:9" s="15" customFormat="1" ht="12.75">
      <c r="A27" s="101"/>
      <c r="B27" s="102"/>
      <c r="C27" s="101"/>
      <c r="D27" s="103"/>
      <c r="E27" s="40"/>
      <c r="F27" s="16"/>
      <c r="G27" s="94" t="s">
        <v>339</v>
      </c>
      <c r="H27" s="67">
        <v>0.9</v>
      </c>
      <c r="I27" s="103"/>
    </row>
    <row r="28" spans="1:9" s="15" customFormat="1" ht="12.75">
      <c r="A28" s="101"/>
      <c r="B28" s="102"/>
      <c r="C28" s="279"/>
      <c r="D28" s="103"/>
      <c r="E28" s="40"/>
      <c r="F28" s="16"/>
      <c r="G28" s="94" t="s">
        <v>69</v>
      </c>
      <c r="H28" s="67">
        <v>0.9</v>
      </c>
      <c r="I28" s="103"/>
    </row>
    <row r="29" spans="1:9" s="15" customFormat="1" ht="12.75">
      <c r="A29" s="101"/>
      <c r="B29" s="102"/>
      <c r="C29" s="279"/>
      <c r="D29" s="103"/>
      <c r="E29" s="40"/>
      <c r="F29" s="345"/>
      <c r="G29" s="45" t="s">
        <v>340</v>
      </c>
      <c r="H29" s="67">
        <v>0.9</v>
      </c>
      <c r="I29" s="103"/>
    </row>
    <row r="30" spans="1:9" s="15" customFormat="1" ht="12.75">
      <c r="A30" s="101"/>
      <c r="B30" s="102"/>
      <c r="C30" s="279"/>
      <c r="D30" s="103"/>
      <c r="E30" s="346"/>
      <c r="F30" s="347"/>
      <c r="G30" s="45" t="s">
        <v>341</v>
      </c>
      <c r="H30" s="67">
        <v>0.9</v>
      </c>
      <c r="I30" s="103"/>
    </row>
    <row r="31" spans="1:9" s="15" customFormat="1" ht="12.75">
      <c r="A31" s="101"/>
      <c r="B31" s="102"/>
      <c r="C31" s="101"/>
      <c r="D31" s="103"/>
      <c r="E31" s="62"/>
      <c r="F31" s="61"/>
      <c r="G31" s="45"/>
      <c r="H31" s="67"/>
      <c r="I31" s="103"/>
    </row>
    <row r="32" spans="1:9" s="15" customFormat="1" ht="25.5">
      <c r="A32" s="101"/>
      <c r="B32" s="102"/>
      <c r="C32" s="279"/>
      <c r="D32" s="103"/>
      <c r="E32" s="62">
        <v>6</v>
      </c>
      <c r="F32" s="61" t="s">
        <v>342</v>
      </c>
      <c r="G32" s="45" t="s">
        <v>343</v>
      </c>
      <c r="H32" s="67">
        <v>0.3</v>
      </c>
      <c r="I32" s="103"/>
    </row>
    <row r="33" spans="1:9" s="15" customFormat="1" ht="25.5">
      <c r="A33" s="101"/>
      <c r="B33" s="264"/>
      <c r="C33" s="279"/>
      <c r="D33" s="103"/>
      <c r="E33" s="40"/>
      <c r="F33" s="61"/>
      <c r="G33" s="45" t="s">
        <v>344</v>
      </c>
      <c r="H33" s="67">
        <v>0.3</v>
      </c>
      <c r="I33" s="103"/>
    </row>
    <row r="34" spans="1:9" s="15" customFormat="1" ht="12.75">
      <c r="A34" s="101"/>
      <c r="B34" s="102"/>
      <c r="C34" s="101"/>
      <c r="D34" s="103"/>
      <c r="E34" s="40"/>
      <c r="F34" s="61"/>
      <c r="G34" s="45" t="s">
        <v>345</v>
      </c>
      <c r="H34" s="282">
        <v>0.3</v>
      </c>
      <c r="I34" s="103"/>
    </row>
    <row r="35" spans="1:9" s="15" customFormat="1" ht="25.5">
      <c r="A35" s="101">
        <v>6</v>
      </c>
      <c r="B35" s="102" t="s">
        <v>342</v>
      </c>
      <c r="C35" s="279">
        <f>+A35*0.3</f>
        <v>1.7999999999999998</v>
      </c>
      <c r="D35" s="103"/>
      <c r="E35" s="40"/>
      <c r="F35" s="61"/>
      <c r="G35" s="45" t="s">
        <v>346</v>
      </c>
      <c r="H35" s="282">
        <v>0.3</v>
      </c>
      <c r="I35" s="103"/>
    </row>
    <row r="36" spans="1:9" s="15" customFormat="1" ht="12.75">
      <c r="A36" s="101"/>
      <c r="B36" s="61"/>
      <c r="C36" s="101"/>
      <c r="D36" s="103"/>
      <c r="E36" s="40"/>
      <c r="F36" s="61"/>
      <c r="G36" s="348" t="s">
        <v>345</v>
      </c>
      <c r="H36" s="282">
        <v>0.3</v>
      </c>
      <c r="I36" s="103"/>
    </row>
    <row r="37" spans="1:9" s="15" customFormat="1" ht="12.75">
      <c r="A37" s="101"/>
      <c r="B37" s="61"/>
      <c r="C37" s="101"/>
      <c r="D37" s="103"/>
      <c r="E37" s="40"/>
      <c r="F37" s="61"/>
      <c r="G37" s="348" t="s">
        <v>347</v>
      </c>
      <c r="H37" s="282">
        <v>0.3</v>
      </c>
      <c r="I37" s="103"/>
    </row>
    <row r="38" spans="1:9" s="15" customFormat="1" ht="25.5" customHeight="1">
      <c r="A38" s="101"/>
      <c r="B38" s="102" t="s">
        <v>216</v>
      </c>
      <c r="C38" s="101">
        <f>0.9/4</f>
        <v>0.225</v>
      </c>
      <c r="D38" s="103"/>
      <c r="E38" s="61"/>
      <c r="F38" s="61" t="s">
        <v>217</v>
      </c>
      <c r="G38" s="266" t="s">
        <v>218</v>
      </c>
      <c r="H38" s="193">
        <f>0.9/4</f>
        <v>0.225</v>
      </c>
      <c r="I38" s="103"/>
    </row>
    <row r="39" spans="1:9" s="15" customFormat="1" ht="12.75">
      <c r="A39" s="101"/>
      <c r="B39" s="102" t="s">
        <v>18</v>
      </c>
      <c r="C39" s="285">
        <v>0.21</v>
      </c>
      <c r="D39" s="286"/>
      <c r="E39" s="287"/>
      <c r="F39" s="264" t="s">
        <v>18</v>
      </c>
      <c r="G39" s="288"/>
      <c r="H39" s="349">
        <f>197052/523816</f>
        <v>0.3761855307970738</v>
      </c>
      <c r="I39" s="286"/>
    </row>
    <row r="40" spans="1:9" s="4" customFormat="1" ht="12.75">
      <c r="A40" s="105">
        <f>SUM(A7:A39)</f>
        <v>24</v>
      </c>
      <c r="B40" s="106"/>
      <c r="C40" s="111">
        <f>SUM(C7:C39)</f>
        <v>19.935000000000002</v>
      </c>
      <c r="D40" s="107"/>
      <c r="E40" s="350">
        <f>SUM(E7:E39)</f>
        <v>24</v>
      </c>
      <c r="F40" s="109"/>
      <c r="G40" s="110"/>
      <c r="H40" s="111">
        <f>SUM(H7:H39)</f>
        <v>20.301185530797078</v>
      </c>
      <c r="I40" s="107"/>
    </row>
    <row r="41" spans="5:7" s="4" customFormat="1" ht="12.75">
      <c r="E41" s="289"/>
      <c r="F41" s="26"/>
      <c r="G41" s="19"/>
    </row>
  </sheetData>
  <sheetProtection/>
  <printOptions/>
  <pageMargins left="0.7" right="0.7" top="0.75" bottom="0.75" header="0.3" footer="0.3"/>
  <pageSetup orientation="portrait" paperSize="9"/>
  <legacyDrawing r:id="rId2"/>
</worksheet>
</file>

<file path=xl/worksheets/sheet26.xml><?xml version="1.0" encoding="utf-8"?>
<worksheet xmlns="http://schemas.openxmlformats.org/spreadsheetml/2006/main" xmlns:r="http://schemas.openxmlformats.org/officeDocument/2006/relationships">
  <dimension ref="A1:J37"/>
  <sheetViews>
    <sheetView zoomScalePageLayoutView="0" workbookViewId="0" topLeftCell="A7">
      <selection activeCell="H36" sqref="H36"/>
    </sheetView>
  </sheetViews>
  <sheetFormatPr defaultColWidth="9.33203125" defaultRowHeight="12.75"/>
  <cols>
    <col min="1" max="1" width="6" style="0" customWidth="1"/>
    <col min="2" max="2" width="30" style="0" customWidth="1"/>
    <col min="3" max="3" width="12.33203125" style="0" bestFit="1" customWidth="1"/>
    <col min="4" max="4" width="2.33203125" style="0" customWidth="1"/>
    <col min="5" max="5" width="9" style="0" customWidth="1"/>
    <col min="6" max="6" width="27.83203125" style="0" customWidth="1"/>
    <col min="7" max="7" width="33.33203125" style="0" customWidth="1"/>
    <col min="8" max="8" width="10.16015625" style="0" customWidth="1"/>
    <col min="9" max="9" width="2.33203125" style="0" customWidth="1"/>
    <col min="10" max="10" width="14.5" style="0" customWidth="1"/>
  </cols>
  <sheetData>
    <row r="1" s="5" customFormat="1" ht="12.75">
      <c r="A1" s="1" t="s">
        <v>0</v>
      </c>
    </row>
    <row r="2" s="5" customFormat="1" ht="12.75"/>
    <row r="3" spans="1:9" s="5" customFormat="1" ht="12.75">
      <c r="A3" s="1" t="s">
        <v>1</v>
      </c>
      <c r="C3" s="1"/>
      <c r="D3" s="1"/>
      <c r="E3" s="1"/>
      <c r="F3" s="1"/>
      <c r="G3" s="1"/>
      <c r="H3" s="1"/>
      <c r="I3" s="1"/>
    </row>
    <row r="4" s="5" customFormat="1" ht="12.75">
      <c r="A4" s="1" t="s">
        <v>29</v>
      </c>
    </row>
    <row r="5" s="5" customFormat="1" ht="12.75"/>
    <row r="6" s="5" customFormat="1" ht="12.75">
      <c r="A6" s="1" t="s">
        <v>348</v>
      </c>
    </row>
    <row r="7" s="5" customFormat="1" ht="12.75">
      <c r="A7" s="1"/>
    </row>
    <row r="8" ht="12.75">
      <c r="A8" s="75" t="s">
        <v>349</v>
      </c>
    </row>
    <row r="9" spans="1:9" ht="25.5">
      <c r="A9" s="86"/>
      <c r="B9" s="63" t="s">
        <v>52</v>
      </c>
      <c r="C9" s="213"/>
      <c r="D9" s="213"/>
      <c r="E9" s="212"/>
      <c r="F9" s="66" t="s">
        <v>53</v>
      </c>
      <c r="G9" s="134"/>
      <c r="H9" s="213"/>
      <c r="I9" s="213"/>
    </row>
    <row r="10" spans="1:9" ht="12.75">
      <c r="A10" s="89"/>
      <c r="B10" s="86"/>
      <c r="C10" s="89" t="s">
        <v>4</v>
      </c>
      <c r="D10" s="89"/>
      <c r="E10" s="80"/>
      <c r="F10" s="81"/>
      <c r="G10" s="81"/>
      <c r="H10" s="89"/>
      <c r="I10" s="89"/>
    </row>
    <row r="11" spans="1:9" s="15" customFormat="1" ht="12.75">
      <c r="A11" s="101">
        <v>4</v>
      </c>
      <c r="B11" s="102" t="s">
        <v>5</v>
      </c>
      <c r="C11" s="101">
        <f>+A11*1.3</f>
        <v>5.2</v>
      </c>
      <c r="D11" s="103"/>
      <c r="E11" s="40">
        <v>1</v>
      </c>
      <c r="F11" s="16" t="s">
        <v>6</v>
      </c>
      <c r="G11" s="61" t="s">
        <v>350</v>
      </c>
      <c r="H11" s="67">
        <v>1.3</v>
      </c>
      <c r="I11" s="103"/>
    </row>
    <row r="12" spans="1:9" s="15" customFormat="1" ht="12.75">
      <c r="A12" s="279"/>
      <c r="B12" s="280"/>
      <c r="C12" s="279"/>
      <c r="D12" s="103"/>
      <c r="E12" s="40"/>
      <c r="F12" s="16"/>
      <c r="G12" s="61"/>
      <c r="H12" s="67"/>
      <c r="I12" s="103"/>
    </row>
    <row r="13" spans="1:9" s="15" customFormat="1" ht="12.75">
      <c r="A13" s="279"/>
      <c r="B13" s="280"/>
      <c r="C13" s="279"/>
      <c r="D13" s="103"/>
      <c r="E13" s="40">
        <v>4</v>
      </c>
      <c r="F13" s="16" t="s">
        <v>19</v>
      </c>
      <c r="G13" s="61" t="s">
        <v>351</v>
      </c>
      <c r="H13" s="67">
        <v>1.1</v>
      </c>
      <c r="I13" s="103"/>
    </row>
    <row r="14" spans="1:9" s="15" customFormat="1" ht="12.75">
      <c r="A14" s="279"/>
      <c r="B14" s="280"/>
      <c r="C14" s="279"/>
      <c r="D14" s="103"/>
      <c r="E14" s="40"/>
      <c r="F14" s="16"/>
      <c r="G14" s="61" t="s">
        <v>352</v>
      </c>
      <c r="H14" s="67">
        <v>1.1</v>
      </c>
      <c r="I14" s="103"/>
    </row>
    <row r="15" spans="1:9" s="15" customFormat="1" ht="12.75">
      <c r="A15" s="279"/>
      <c r="B15" s="280"/>
      <c r="C15" s="279"/>
      <c r="D15" s="103"/>
      <c r="E15" s="16"/>
      <c r="F15" s="16"/>
      <c r="G15" s="61" t="s">
        <v>353</v>
      </c>
      <c r="H15" s="152">
        <v>1.1</v>
      </c>
      <c r="I15" s="103"/>
    </row>
    <row r="16" spans="1:9" s="15" customFormat="1" ht="12.75">
      <c r="A16" s="279">
        <v>1</v>
      </c>
      <c r="B16" s="280" t="s">
        <v>19</v>
      </c>
      <c r="C16" s="279">
        <v>1.1</v>
      </c>
      <c r="D16" s="103"/>
      <c r="E16" s="16"/>
      <c r="F16" s="16"/>
      <c r="G16" s="61" t="s">
        <v>354</v>
      </c>
      <c r="H16" s="152">
        <v>1.1</v>
      </c>
      <c r="I16" s="103"/>
    </row>
    <row r="17" spans="1:9" s="15" customFormat="1" ht="25.5">
      <c r="A17" s="279">
        <v>1</v>
      </c>
      <c r="B17" s="280" t="s">
        <v>355</v>
      </c>
      <c r="C17" s="279">
        <v>1.1</v>
      </c>
      <c r="D17" s="103"/>
      <c r="E17" s="351"/>
      <c r="F17" s="269"/>
      <c r="G17" s="61"/>
      <c r="H17" s="152"/>
      <c r="I17" s="103"/>
    </row>
    <row r="18" spans="1:9" s="15" customFormat="1" ht="29.25" customHeight="1">
      <c r="A18" s="101">
        <v>8</v>
      </c>
      <c r="B18" s="102" t="s">
        <v>11</v>
      </c>
      <c r="C18" s="229">
        <f>+A18*1</f>
        <v>8</v>
      </c>
      <c r="D18" s="230"/>
      <c r="E18" s="40">
        <f>COUNTA(G18:G27)</f>
        <v>10</v>
      </c>
      <c r="F18" s="292" t="s">
        <v>356</v>
      </c>
      <c r="G18" s="61" t="s">
        <v>357</v>
      </c>
      <c r="H18" s="74">
        <v>1</v>
      </c>
      <c r="I18" s="230"/>
    </row>
    <row r="19" spans="1:9" s="15" customFormat="1" ht="12.75">
      <c r="A19" s="101"/>
      <c r="B19" s="102"/>
      <c r="C19" s="101"/>
      <c r="D19" s="103"/>
      <c r="E19" s="40"/>
      <c r="F19" s="16"/>
      <c r="G19" s="352" t="s">
        <v>358</v>
      </c>
      <c r="H19" s="74">
        <v>1</v>
      </c>
      <c r="I19" s="103"/>
    </row>
    <row r="20" spans="1:9" s="15" customFormat="1" ht="12.75">
      <c r="A20" s="101"/>
      <c r="B20" s="102"/>
      <c r="C20" s="101"/>
      <c r="D20" s="103"/>
      <c r="E20" s="40"/>
      <c r="F20" s="16"/>
      <c r="G20" s="352" t="s">
        <v>359</v>
      </c>
      <c r="H20" s="74">
        <v>1</v>
      </c>
      <c r="I20" s="103"/>
    </row>
    <row r="21" spans="1:9" s="15" customFormat="1" ht="12.75">
      <c r="A21" s="101"/>
      <c r="B21" s="102"/>
      <c r="C21" s="101"/>
      <c r="D21" s="103"/>
      <c r="E21" s="40"/>
      <c r="F21" s="16"/>
      <c r="G21" s="352" t="s">
        <v>360</v>
      </c>
      <c r="H21" s="74">
        <v>1</v>
      </c>
      <c r="I21" s="103"/>
    </row>
    <row r="22" spans="1:9" s="15" customFormat="1" ht="12.75">
      <c r="A22" s="101"/>
      <c r="B22" s="102"/>
      <c r="C22" s="101"/>
      <c r="D22" s="103"/>
      <c r="E22" s="40"/>
      <c r="F22" s="16"/>
      <c r="G22" s="352" t="s">
        <v>361</v>
      </c>
      <c r="H22" s="74">
        <v>1</v>
      </c>
      <c r="I22" s="103"/>
    </row>
    <row r="23" spans="1:9" s="15" customFormat="1" ht="12.75">
      <c r="A23" s="101"/>
      <c r="B23" s="102"/>
      <c r="C23" s="101"/>
      <c r="D23" s="103"/>
      <c r="E23" s="40"/>
      <c r="F23" s="16"/>
      <c r="G23" s="61" t="s">
        <v>362</v>
      </c>
      <c r="H23" s="74">
        <v>1</v>
      </c>
      <c r="I23" s="103"/>
    </row>
    <row r="24" spans="1:9" s="15" customFormat="1" ht="12.75">
      <c r="A24" s="101">
        <v>1</v>
      </c>
      <c r="B24" s="102" t="s">
        <v>363</v>
      </c>
      <c r="C24" s="101">
        <f>+A24*0.9</f>
        <v>0.9</v>
      </c>
      <c r="D24" s="103"/>
      <c r="E24" s="40"/>
      <c r="F24" s="16"/>
      <c r="G24" s="61" t="s">
        <v>364</v>
      </c>
      <c r="H24" s="74">
        <v>1</v>
      </c>
      <c r="I24" s="103"/>
    </row>
    <row r="25" spans="1:9" s="15" customFormat="1" ht="12.75">
      <c r="A25" s="101">
        <v>2</v>
      </c>
      <c r="B25" s="102" t="s">
        <v>14</v>
      </c>
      <c r="C25" s="101">
        <f>+A25*0.9</f>
        <v>1.8</v>
      </c>
      <c r="D25" s="103"/>
      <c r="E25" s="40"/>
      <c r="F25" s="16"/>
      <c r="G25" s="61" t="s">
        <v>365</v>
      </c>
      <c r="H25" s="74">
        <v>1</v>
      </c>
      <c r="I25" s="103"/>
    </row>
    <row r="26" spans="1:9" s="15" customFormat="1" ht="12.75">
      <c r="A26" s="101"/>
      <c r="B26" s="264"/>
      <c r="C26" s="101"/>
      <c r="D26" s="103"/>
      <c r="E26" s="40"/>
      <c r="F26" s="16"/>
      <c r="G26" s="61" t="s">
        <v>366</v>
      </c>
      <c r="H26" s="74">
        <v>1</v>
      </c>
      <c r="I26" s="103"/>
    </row>
    <row r="27" spans="1:9" s="15" customFormat="1" ht="12.75">
      <c r="A27" s="101"/>
      <c r="B27" s="264"/>
      <c r="C27" s="101"/>
      <c r="D27" s="103"/>
      <c r="E27" s="40"/>
      <c r="F27" s="16"/>
      <c r="G27" s="353" t="s">
        <v>367</v>
      </c>
      <c r="H27" s="74">
        <v>1</v>
      </c>
      <c r="I27" s="103"/>
    </row>
    <row r="28" spans="1:9" s="15" customFormat="1" ht="29.25" customHeight="1">
      <c r="A28" s="101"/>
      <c r="B28" s="102"/>
      <c r="C28" s="101"/>
      <c r="D28" s="103"/>
      <c r="E28" s="40"/>
      <c r="F28" s="16"/>
      <c r="G28" s="61" t="s">
        <v>368</v>
      </c>
      <c r="H28" s="74"/>
      <c r="I28" s="103"/>
    </row>
    <row r="29" spans="1:9" s="15" customFormat="1" ht="12.75">
      <c r="A29" s="101"/>
      <c r="B29" s="102"/>
      <c r="C29" s="229"/>
      <c r="D29" s="230"/>
      <c r="E29" s="40">
        <f>COUNTA(G29:G30)</f>
        <v>2</v>
      </c>
      <c r="F29" s="292" t="s">
        <v>14</v>
      </c>
      <c r="G29" s="353" t="s">
        <v>369</v>
      </c>
      <c r="H29" s="67">
        <v>0.9</v>
      </c>
      <c r="I29" s="230"/>
    </row>
    <row r="30" spans="1:9" s="15" customFormat="1" ht="12.75">
      <c r="A30" s="101"/>
      <c r="B30" s="102"/>
      <c r="C30" s="101"/>
      <c r="D30" s="103"/>
      <c r="E30" s="62"/>
      <c r="F30" s="61"/>
      <c r="G30" s="61" t="s">
        <v>370</v>
      </c>
      <c r="H30" s="67">
        <v>0.9</v>
      </c>
      <c r="I30" s="103"/>
    </row>
    <row r="31" spans="1:9" s="15" customFormat="1" ht="38.25">
      <c r="A31" s="101"/>
      <c r="B31" s="102"/>
      <c r="C31" s="101"/>
      <c r="D31" s="103"/>
      <c r="E31" s="40"/>
      <c r="F31" s="61"/>
      <c r="G31" s="94" t="s">
        <v>371</v>
      </c>
      <c r="H31" s="67"/>
      <c r="I31" s="103"/>
    </row>
    <row r="32" spans="1:9" s="15" customFormat="1" ht="12.75">
      <c r="A32" s="101"/>
      <c r="B32" s="102"/>
      <c r="C32" s="101"/>
      <c r="D32" s="103"/>
      <c r="E32" s="61"/>
      <c r="F32" s="61"/>
      <c r="G32" s="45"/>
      <c r="H32" s="193"/>
      <c r="I32" s="103"/>
    </row>
    <row r="33" spans="1:9" s="15" customFormat="1" ht="25.5">
      <c r="A33" s="101"/>
      <c r="B33" s="102" t="s">
        <v>372</v>
      </c>
      <c r="C33" s="101">
        <f>0.9/4</f>
        <v>0.225</v>
      </c>
      <c r="D33" s="103"/>
      <c r="E33" s="61"/>
      <c r="F33" s="61" t="s">
        <v>217</v>
      </c>
      <c r="G33" s="45" t="s">
        <v>218</v>
      </c>
      <c r="H33" s="193">
        <f>0.9/4</f>
        <v>0.225</v>
      </c>
      <c r="I33" s="103"/>
    </row>
    <row r="34" spans="1:9" s="15" customFormat="1" ht="38.25">
      <c r="A34" s="101"/>
      <c r="B34" s="293" t="s">
        <v>373</v>
      </c>
      <c r="C34" s="101"/>
      <c r="D34" s="103"/>
      <c r="E34" s="101"/>
      <c r="F34" s="293" t="s">
        <v>373</v>
      </c>
      <c r="G34" s="101"/>
      <c r="H34" s="193"/>
      <c r="I34" s="103"/>
    </row>
    <row r="35" spans="1:9" s="15" customFormat="1" ht="12.75">
      <c r="A35" s="101"/>
      <c r="B35" s="264" t="s">
        <v>18</v>
      </c>
      <c r="C35" s="231">
        <v>1.3</v>
      </c>
      <c r="D35" s="103"/>
      <c r="E35" s="287"/>
      <c r="F35" s="264" t="s">
        <v>18</v>
      </c>
      <c r="G35" s="264"/>
      <c r="H35" s="193">
        <f>59080/523816</f>
        <v>0.11278769644302579</v>
      </c>
      <c r="I35" s="103"/>
    </row>
    <row r="36" spans="1:10" ht="12.75">
      <c r="A36" s="354">
        <f>SUM(A11:A35)</f>
        <v>17</v>
      </c>
      <c r="B36" s="83"/>
      <c r="C36" s="355">
        <f>SUM(C11:C35)</f>
        <v>19.625000000000004</v>
      </c>
      <c r="D36" s="79"/>
      <c r="E36" s="356">
        <f>SUM(E11:E35)</f>
        <v>17</v>
      </c>
      <c r="F36" s="109"/>
      <c r="G36" s="109"/>
      <c r="H36" s="111">
        <f>SUM(H11:H35)</f>
        <v>17.837787696443026</v>
      </c>
      <c r="I36" s="79"/>
      <c r="J36" s="182"/>
    </row>
    <row r="37" ht="12.75">
      <c r="H37" s="357"/>
    </row>
  </sheetData>
  <sheetProtection/>
  <printOptions/>
  <pageMargins left="0.7" right="0.7" top="0.75" bottom="0.75" header="0.3" footer="0.3"/>
  <pageSetup orientation="portrait" paperSize="9"/>
  <legacyDrawing r:id="rId2"/>
</worksheet>
</file>

<file path=xl/worksheets/sheet27.xml><?xml version="1.0" encoding="utf-8"?>
<worksheet xmlns="http://schemas.openxmlformats.org/spreadsheetml/2006/main" xmlns:r="http://schemas.openxmlformats.org/officeDocument/2006/relationships">
  <dimension ref="A1:I836"/>
  <sheetViews>
    <sheetView zoomScalePageLayoutView="0" workbookViewId="0" topLeftCell="A1">
      <selection activeCell="H27" sqref="H27"/>
    </sheetView>
  </sheetViews>
  <sheetFormatPr defaultColWidth="9.33203125" defaultRowHeight="12.75"/>
  <cols>
    <col min="1" max="1" width="6.66015625" style="4" customWidth="1"/>
    <col min="2" max="2" width="27.5" style="4" customWidth="1"/>
    <col min="3" max="3" width="9.66015625" style="4" customWidth="1"/>
    <col min="4" max="4" width="2.66015625" style="4" customWidth="1"/>
    <col min="5" max="5" width="5.66015625" style="41" customWidth="1"/>
    <col min="6" max="6" width="19.66015625" style="19" customWidth="1"/>
    <col min="7" max="7" width="25.33203125" style="26" customWidth="1"/>
    <col min="8" max="8" width="9" style="34" customWidth="1"/>
    <col min="9" max="9" width="2.66015625" style="4" customWidth="1"/>
    <col min="10" max="16384" width="9.33203125" style="4" customWidth="1"/>
  </cols>
  <sheetData>
    <row r="1" spans="1:9" s="5" customFormat="1" ht="12.75">
      <c r="A1" s="1" t="s">
        <v>0</v>
      </c>
      <c r="B1" s="6"/>
      <c r="C1" s="6"/>
      <c r="D1" s="6"/>
      <c r="E1" s="3"/>
      <c r="F1" s="20"/>
      <c r="G1" s="27"/>
      <c r="H1" s="35"/>
      <c r="I1" s="6"/>
    </row>
    <row r="2" spans="1:9" s="5" customFormat="1" ht="12.75">
      <c r="A2" s="6"/>
      <c r="B2" s="6"/>
      <c r="C2" s="6"/>
      <c r="D2" s="6"/>
      <c r="E2" s="3"/>
      <c r="F2" s="20"/>
      <c r="G2" s="27"/>
      <c r="H2" s="35"/>
      <c r="I2" s="6"/>
    </row>
    <row r="3" spans="1:9" s="5" customFormat="1" ht="12.75">
      <c r="A3" s="1" t="s">
        <v>1</v>
      </c>
      <c r="B3" s="6"/>
      <c r="C3" s="1"/>
      <c r="D3" s="6"/>
      <c r="E3" s="3"/>
      <c r="F3" s="20"/>
      <c r="G3" s="27"/>
      <c r="H3" s="35"/>
      <c r="I3" s="6"/>
    </row>
    <row r="4" spans="1:8" s="5" customFormat="1" ht="12.75">
      <c r="A4" s="1" t="s">
        <v>73</v>
      </c>
      <c r="E4" s="2"/>
      <c r="F4" s="21"/>
      <c r="G4" s="28"/>
      <c r="H4" s="36"/>
    </row>
    <row r="5" spans="1:9" s="5" customFormat="1" ht="12.75">
      <c r="A5" s="6"/>
      <c r="B5" s="6"/>
      <c r="C5" s="6"/>
      <c r="D5" s="6"/>
      <c r="E5" s="3"/>
      <c r="F5" s="20"/>
      <c r="G5" s="27"/>
      <c r="H5" s="35"/>
      <c r="I5" s="6"/>
    </row>
    <row r="6" spans="1:9" s="5" customFormat="1" ht="12.75">
      <c r="A6" s="1" t="s">
        <v>2</v>
      </c>
      <c r="B6" s="6"/>
      <c r="C6" s="6"/>
      <c r="D6" s="6"/>
      <c r="E6" s="3"/>
      <c r="F6" s="20"/>
      <c r="G6" s="27"/>
      <c r="H6" s="35"/>
      <c r="I6" s="6"/>
    </row>
    <row r="7" spans="1:9" s="5" customFormat="1" ht="12.75">
      <c r="A7" s="6"/>
      <c r="B7" s="6"/>
      <c r="C7" s="6"/>
      <c r="D7" s="6"/>
      <c r="E7" s="3"/>
      <c r="F7" s="20"/>
      <c r="G7" s="27"/>
      <c r="H7" s="35"/>
      <c r="I7" s="6"/>
    </row>
    <row r="8" spans="1:9" s="5" customFormat="1" ht="12.75">
      <c r="A8" s="1" t="s">
        <v>374</v>
      </c>
      <c r="B8" s="6"/>
      <c r="C8" s="6"/>
      <c r="D8" s="6"/>
      <c r="E8" s="3"/>
      <c r="F8" s="20"/>
      <c r="G8" s="27"/>
      <c r="H8" s="35"/>
      <c r="I8" s="6"/>
    </row>
    <row r="9" spans="1:9" s="65" customFormat="1" ht="25.5">
      <c r="A9" s="63"/>
      <c r="B9" s="63" t="s">
        <v>37</v>
      </c>
      <c r="C9" s="63"/>
      <c r="D9" s="63"/>
      <c r="E9" s="64"/>
      <c r="F9" s="66" t="s">
        <v>53</v>
      </c>
      <c r="G9" s="63"/>
      <c r="H9" s="63"/>
      <c r="I9" s="63"/>
    </row>
    <row r="10" spans="1:9" ht="12.75">
      <c r="A10" s="46"/>
      <c r="B10" s="47"/>
      <c r="C10" s="46" t="s">
        <v>4</v>
      </c>
      <c r="D10" s="47"/>
      <c r="E10" s="60"/>
      <c r="F10" s="22"/>
      <c r="G10" s="29"/>
      <c r="H10" s="49"/>
      <c r="I10" s="47"/>
    </row>
    <row r="11" spans="1:9" s="15" customFormat="1" ht="25.5">
      <c r="A11" s="48">
        <v>1</v>
      </c>
      <c r="B11" s="16" t="s">
        <v>6</v>
      </c>
      <c r="C11" s="48">
        <f>+A11*1.3</f>
        <v>1.3</v>
      </c>
      <c r="D11" s="17"/>
      <c r="E11" s="40">
        <v>1</v>
      </c>
      <c r="F11" s="73" t="s">
        <v>6</v>
      </c>
      <c r="G11" s="61" t="s">
        <v>375</v>
      </c>
      <c r="H11" s="74">
        <v>1.3</v>
      </c>
      <c r="I11" s="17"/>
    </row>
    <row r="12" spans="1:9" s="15" customFormat="1" ht="12.75">
      <c r="A12" s="48"/>
      <c r="B12" s="16"/>
      <c r="C12" s="48"/>
      <c r="D12" s="17"/>
      <c r="E12" s="40"/>
      <c r="F12" s="73"/>
      <c r="G12" s="61"/>
      <c r="H12" s="74"/>
      <c r="I12" s="17"/>
    </row>
    <row r="13" spans="1:9" s="15" customFormat="1" ht="12.75">
      <c r="A13" s="48"/>
      <c r="B13" s="16"/>
      <c r="C13" s="48"/>
      <c r="D13" s="17"/>
      <c r="E13" s="40"/>
      <c r="F13" s="73"/>
      <c r="G13" s="61"/>
      <c r="H13" s="74"/>
      <c r="I13" s="17"/>
    </row>
    <row r="14" spans="1:9" s="15" customFormat="1" ht="12.75">
      <c r="A14" s="48">
        <v>3</v>
      </c>
      <c r="B14" s="61" t="s">
        <v>11</v>
      </c>
      <c r="C14" s="50">
        <v>3</v>
      </c>
      <c r="D14" s="17"/>
      <c r="E14" s="40">
        <v>5</v>
      </c>
      <c r="F14" s="73" t="s">
        <v>11</v>
      </c>
      <c r="G14" s="61" t="s">
        <v>376</v>
      </c>
      <c r="H14" s="74">
        <v>1</v>
      </c>
      <c r="I14" s="17"/>
    </row>
    <row r="15" spans="1:9" s="15" customFormat="1" ht="25.5">
      <c r="A15" s="48"/>
      <c r="B15" s="16"/>
      <c r="C15" s="48"/>
      <c r="D15" s="17"/>
      <c r="E15" s="40"/>
      <c r="F15" s="73"/>
      <c r="G15" s="61" t="s">
        <v>377</v>
      </c>
      <c r="H15" s="74">
        <v>1</v>
      </c>
      <c r="I15" s="17"/>
    </row>
    <row r="16" spans="1:9" s="15" customFormat="1" ht="12.75">
      <c r="A16" s="48">
        <v>5</v>
      </c>
      <c r="B16" s="16" t="s">
        <v>14</v>
      </c>
      <c r="C16" s="48">
        <f>+A16*0.9</f>
        <v>4.5</v>
      </c>
      <c r="D16" s="17"/>
      <c r="E16" s="40"/>
      <c r="F16" s="73"/>
      <c r="G16" s="61" t="s">
        <v>378</v>
      </c>
      <c r="H16" s="74">
        <v>1</v>
      </c>
      <c r="I16" s="17"/>
    </row>
    <row r="17" spans="1:9" s="15" customFormat="1" ht="12.75">
      <c r="A17" s="48"/>
      <c r="B17" s="16"/>
      <c r="C17" s="48"/>
      <c r="D17" s="17"/>
      <c r="E17" s="40"/>
      <c r="F17" s="73"/>
      <c r="G17" s="61" t="s">
        <v>379</v>
      </c>
      <c r="H17" s="74">
        <v>1</v>
      </c>
      <c r="I17" s="17"/>
    </row>
    <row r="18" spans="1:9" s="15" customFormat="1" ht="12.75">
      <c r="A18" s="48"/>
      <c r="B18" s="16"/>
      <c r="C18" s="48"/>
      <c r="D18" s="17"/>
      <c r="E18" s="40"/>
      <c r="F18" s="73"/>
      <c r="G18" s="61" t="s">
        <v>380</v>
      </c>
      <c r="H18" s="74">
        <v>1</v>
      </c>
      <c r="I18" s="17"/>
    </row>
    <row r="19" spans="1:9" s="15" customFormat="1" ht="12.75">
      <c r="A19" s="48"/>
      <c r="B19" s="16"/>
      <c r="C19" s="48"/>
      <c r="D19" s="17"/>
      <c r="E19" s="40"/>
      <c r="F19" s="73"/>
      <c r="G19" s="61"/>
      <c r="H19" s="74"/>
      <c r="I19" s="17"/>
    </row>
    <row r="20" spans="1:9" s="15" customFormat="1" ht="12.75">
      <c r="A20" s="48"/>
      <c r="B20" s="16"/>
      <c r="C20" s="48"/>
      <c r="D20" s="17"/>
      <c r="E20" s="40">
        <v>3</v>
      </c>
      <c r="F20" s="73" t="s">
        <v>14</v>
      </c>
      <c r="G20" s="61" t="s">
        <v>381</v>
      </c>
      <c r="H20" s="74">
        <v>0.9</v>
      </c>
      <c r="I20" s="17"/>
    </row>
    <row r="21" spans="1:9" s="15" customFormat="1" ht="25.5">
      <c r="A21" s="48"/>
      <c r="B21" s="16"/>
      <c r="C21" s="48"/>
      <c r="D21" s="17"/>
      <c r="E21" s="40"/>
      <c r="F21" s="73"/>
      <c r="G21" s="61" t="s">
        <v>382</v>
      </c>
      <c r="H21" s="74">
        <v>0.9</v>
      </c>
      <c r="I21" s="17"/>
    </row>
    <row r="22" spans="1:9" s="15" customFormat="1" ht="12.75">
      <c r="A22" s="48"/>
      <c r="B22" s="16"/>
      <c r="C22" s="48"/>
      <c r="D22" s="17"/>
      <c r="E22" s="40"/>
      <c r="F22" s="73"/>
      <c r="G22" s="61" t="s">
        <v>383</v>
      </c>
      <c r="H22" s="74">
        <v>0.9</v>
      </c>
      <c r="I22" s="17"/>
    </row>
    <row r="23" spans="1:9" s="15" customFormat="1" ht="12.75">
      <c r="A23" s="48"/>
      <c r="B23" s="16"/>
      <c r="C23" s="48"/>
      <c r="D23" s="17"/>
      <c r="E23" s="40"/>
      <c r="F23" s="73"/>
      <c r="G23" s="61"/>
      <c r="H23" s="74"/>
      <c r="I23" s="17"/>
    </row>
    <row r="24" spans="1:9" s="15" customFormat="1" ht="12.75">
      <c r="A24" s="48"/>
      <c r="B24" s="16"/>
      <c r="C24" s="48"/>
      <c r="D24" s="17"/>
      <c r="E24" s="40"/>
      <c r="F24" s="73"/>
      <c r="G24" s="61"/>
      <c r="H24" s="74"/>
      <c r="I24" s="17"/>
    </row>
    <row r="25" spans="1:9" s="15" customFormat="1" ht="12.75">
      <c r="A25" s="48"/>
      <c r="B25" s="16"/>
      <c r="C25" s="48"/>
      <c r="D25" s="17"/>
      <c r="E25" s="40"/>
      <c r="F25" s="73"/>
      <c r="G25" s="61"/>
      <c r="H25" s="74"/>
      <c r="I25" s="17"/>
    </row>
    <row r="26" spans="1:9" s="15" customFormat="1" ht="12.75">
      <c r="A26" s="48"/>
      <c r="B26" s="16" t="s">
        <v>22</v>
      </c>
      <c r="C26" s="48">
        <v>0.15</v>
      </c>
      <c r="D26" s="17"/>
      <c r="E26" s="150"/>
      <c r="F26" s="45" t="s">
        <v>22</v>
      </c>
      <c r="G26" s="61"/>
      <c r="H26" s="193">
        <f>27027/523816</f>
        <v>0.05159636208134154</v>
      </c>
      <c r="I26" s="17"/>
    </row>
    <row r="27" spans="1:9" s="228" customFormat="1" ht="12.75">
      <c r="A27" s="105">
        <f>SUM(A11:A26)</f>
        <v>9</v>
      </c>
      <c r="B27" s="106"/>
      <c r="C27" s="105">
        <f>SUM(C11:C26)</f>
        <v>8.950000000000001</v>
      </c>
      <c r="D27" s="106"/>
      <c r="E27" s="234">
        <f>SUM(E11:E26)</f>
        <v>9</v>
      </c>
      <c r="F27" s="110"/>
      <c r="G27" s="109"/>
      <c r="H27" s="321">
        <f>SUM(H11:H26)</f>
        <v>9.05159636208134</v>
      </c>
      <c r="I27" s="106"/>
    </row>
    <row r="28" ht="12.75">
      <c r="A28" s="228"/>
    </row>
    <row r="30" ht="12.75">
      <c r="A30" s="228"/>
    </row>
    <row r="31" ht="12.75">
      <c r="A31" s="228"/>
    </row>
    <row r="32" ht="12.75">
      <c r="A32" s="228"/>
    </row>
    <row r="33" ht="12.75">
      <c r="A33" s="228"/>
    </row>
    <row r="34" ht="12.75">
      <c r="A34" s="228"/>
    </row>
    <row r="37" spans="1:9" ht="12.75">
      <c r="A37" s="8"/>
      <c r="B37" s="7"/>
      <c r="C37" s="8"/>
      <c r="D37" s="7"/>
      <c r="E37" s="42"/>
      <c r="F37" s="23"/>
      <c r="G37" s="31"/>
      <c r="H37" s="37"/>
      <c r="I37" s="7"/>
    </row>
    <row r="38" spans="1:9" ht="12.75">
      <c r="A38" s="8"/>
      <c r="B38" s="7"/>
      <c r="C38" s="8"/>
      <c r="D38" s="7"/>
      <c r="E38" s="42"/>
      <c r="F38" s="23"/>
      <c r="G38" s="31"/>
      <c r="H38" s="37"/>
      <c r="I38" s="7"/>
    </row>
    <row r="39" spans="1:9" ht="12.75">
      <c r="A39" s="8"/>
      <c r="B39" s="7"/>
      <c r="C39" s="8"/>
      <c r="D39" s="7"/>
      <c r="E39" s="42"/>
      <c r="F39" s="23"/>
      <c r="G39" s="31"/>
      <c r="H39" s="37"/>
      <c r="I39" s="7"/>
    </row>
    <row r="40" spans="1:9" ht="12.75">
      <c r="A40" s="8"/>
      <c r="B40" s="7"/>
      <c r="C40" s="8"/>
      <c r="D40" s="7"/>
      <c r="E40" s="42"/>
      <c r="F40" s="23"/>
      <c r="G40" s="31"/>
      <c r="H40" s="37"/>
      <c r="I40" s="7"/>
    </row>
    <row r="41" spans="1:9" ht="12.75">
      <c r="A41" s="8"/>
      <c r="B41" s="7"/>
      <c r="C41" s="8"/>
      <c r="D41" s="7"/>
      <c r="E41" s="42"/>
      <c r="F41" s="23"/>
      <c r="G41" s="31"/>
      <c r="H41" s="37"/>
      <c r="I41" s="7"/>
    </row>
    <row r="42" spans="1:9" ht="12.75">
      <c r="A42" s="8"/>
      <c r="B42" s="7"/>
      <c r="C42" s="9"/>
      <c r="D42" s="7"/>
      <c r="E42" s="42"/>
      <c r="F42" s="23"/>
      <c r="G42" s="31"/>
      <c r="H42" s="37"/>
      <c r="I42" s="7"/>
    </row>
    <row r="43" spans="1:9" ht="12.75">
      <c r="A43" s="8"/>
      <c r="B43" s="7"/>
      <c r="C43" s="8"/>
      <c r="D43" s="7"/>
      <c r="E43" s="42"/>
      <c r="F43" s="23"/>
      <c r="G43" s="31"/>
      <c r="H43" s="37"/>
      <c r="I43" s="7"/>
    </row>
    <row r="44" spans="1:9" ht="12.75">
      <c r="A44" s="8"/>
      <c r="B44" s="7"/>
      <c r="C44" s="8"/>
      <c r="D44" s="7"/>
      <c r="E44" s="42"/>
      <c r="F44" s="23"/>
      <c r="G44" s="31"/>
      <c r="H44" s="37"/>
      <c r="I44" s="7"/>
    </row>
    <row r="45" spans="1:9" ht="12.75">
      <c r="A45" s="8"/>
      <c r="B45" s="7"/>
      <c r="C45" s="8"/>
      <c r="D45" s="7"/>
      <c r="E45" s="42"/>
      <c r="F45" s="23"/>
      <c r="G45" s="31"/>
      <c r="H45" s="37"/>
      <c r="I45" s="7"/>
    </row>
    <row r="46" spans="1:9" ht="12.75">
      <c r="A46" s="8"/>
      <c r="B46" s="7"/>
      <c r="C46" s="8"/>
      <c r="D46" s="7"/>
      <c r="E46" s="42"/>
      <c r="F46" s="23"/>
      <c r="G46" s="31"/>
      <c r="H46" s="37"/>
      <c r="I46" s="7"/>
    </row>
    <row r="47" spans="1:9" ht="12.75">
      <c r="A47" s="8"/>
      <c r="B47" s="7"/>
      <c r="C47" s="9"/>
      <c r="D47" s="7"/>
      <c r="E47" s="42"/>
      <c r="F47" s="23"/>
      <c r="G47" s="31"/>
      <c r="H47" s="37"/>
      <c r="I47" s="7"/>
    </row>
    <row r="48" spans="1:9" ht="12.75">
      <c r="A48" s="8"/>
      <c r="B48" s="7"/>
      <c r="C48" s="8"/>
      <c r="D48" s="7"/>
      <c r="E48" s="42"/>
      <c r="F48" s="23"/>
      <c r="G48" s="31"/>
      <c r="H48" s="37"/>
      <c r="I48" s="7"/>
    </row>
    <row r="49" spans="1:9" ht="12.75">
      <c r="A49" s="8"/>
      <c r="B49" s="7"/>
      <c r="C49" s="8"/>
      <c r="D49" s="7"/>
      <c r="E49" s="42"/>
      <c r="F49" s="23"/>
      <c r="G49" s="31"/>
      <c r="H49" s="37"/>
      <c r="I49" s="7"/>
    </row>
    <row r="50" spans="1:9" ht="12.75">
      <c r="A50" s="8"/>
      <c r="B50" s="7"/>
      <c r="C50" s="8"/>
      <c r="D50" s="7"/>
      <c r="E50" s="42"/>
      <c r="F50" s="23"/>
      <c r="G50" s="31"/>
      <c r="H50" s="37"/>
      <c r="I50" s="7"/>
    </row>
    <row r="51" spans="1:9" ht="12.75">
      <c r="A51" s="8"/>
      <c r="B51" s="7"/>
      <c r="C51" s="8"/>
      <c r="D51" s="7"/>
      <c r="E51" s="42"/>
      <c r="F51" s="23"/>
      <c r="G51" s="31"/>
      <c r="H51" s="37"/>
      <c r="I51" s="7"/>
    </row>
    <row r="52" spans="1:9" ht="12.75">
      <c r="A52" s="8"/>
      <c r="B52" s="7"/>
      <c r="C52" s="8"/>
      <c r="D52" s="7"/>
      <c r="E52" s="42"/>
      <c r="F52" s="23"/>
      <c r="G52" s="31"/>
      <c r="H52" s="37"/>
      <c r="I52" s="7"/>
    </row>
    <row r="53" spans="1:9" ht="12.75">
      <c r="A53" s="8"/>
      <c r="B53" s="7"/>
      <c r="C53" s="8"/>
      <c r="D53" s="7"/>
      <c r="E53" s="42"/>
      <c r="F53" s="23"/>
      <c r="G53" s="31"/>
      <c r="H53" s="37"/>
      <c r="I53" s="7"/>
    </row>
    <row r="54" spans="1:9" ht="12.75">
      <c r="A54" s="8"/>
      <c r="B54" s="7"/>
      <c r="C54" s="8"/>
      <c r="D54" s="7"/>
      <c r="E54" s="42"/>
      <c r="F54" s="23"/>
      <c r="G54" s="31"/>
      <c r="H54" s="37"/>
      <c r="I54" s="7"/>
    </row>
    <row r="55" spans="1:9" s="228" customFormat="1" ht="12.75">
      <c r="A55" s="8"/>
      <c r="B55" s="7"/>
      <c r="C55" s="8"/>
      <c r="D55" s="7"/>
      <c r="E55" s="42"/>
      <c r="F55" s="23"/>
      <c r="G55" s="31"/>
      <c r="H55" s="37"/>
      <c r="I55" s="7"/>
    </row>
    <row r="56" spans="1:9" ht="12.75">
      <c r="A56" s="8"/>
      <c r="B56" s="7"/>
      <c r="C56" s="8"/>
      <c r="D56" s="7"/>
      <c r="E56" s="42"/>
      <c r="F56" s="23"/>
      <c r="G56" s="31"/>
      <c r="H56" s="37"/>
      <c r="I56" s="7"/>
    </row>
    <row r="57" spans="1:9" ht="12.75">
      <c r="A57" s="8"/>
      <c r="B57" s="7"/>
      <c r="C57" s="8"/>
      <c r="D57" s="7"/>
      <c r="E57" s="42"/>
      <c r="F57" s="23"/>
      <c r="G57" s="31"/>
      <c r="H57" s="37"/>
      <c r="I57" s="7"/>
    </row>
    <row r="58" spans="1:9" ht="12.75">
      <c r="A58" s="8"/>
      <c r="B58" s="7"/>
      <c r="C58" s="8"/>
      <c r="D58" s="7"/>
      <c r="E58" s="42"/>
      <c r="F58" s="23"/>
      <c r="G58" s="31"/>
      <c r="H58" s="37"/>
      <c r="I58" s="7"/>
    </row>
    <row r="59" spans="1:9" ht="12.75">
      <c r="A59" s="8"/>
      <c r="B59" s="7"/>
      <c r="C59" s="9"/>
      <c r="D59" s="7"/>
      <c r="E59" s="42"/>
      <c r="F59" s="23"/>
      <c r="G59" s="31"/>
      <c r="H59" s="37"/>
      <c r="I59" s="7"/>
    </row>
    <row r="60" spans="1:9" ht="12.75">
      <c r="A60" s="12"/>
      <c r="B60" s="7"/>
      <c r="C60" s="7"/>
      <c r="D60" s="7"/>
      <c r="E60" s="42"/>
      <c r="F60" s="23"/>
      <c r="G60" s="31"/>
      <c r="H60" s="37"/>
      <c r="I60" s="7"/>
    </row>
    <row r="61" spans="1:9" ht="12.75">
      <c r="A61" s="12"/>
      <c r="B61" s="7"/>
      <c r="C61" s="7"/>
      <c r="D61" s="7"/>
      <c r="E61" s="42"/>
      <c r="F61" s="23"/>
      <c r="G61" s="31"/>
      <c r="H61" s="37"/>
      <c r="I61" s="7"/>
    </row>
    <row r="62" spans="1:9" ht="12.75">
      <c r="A62" s="12"/>
      <c r="B62" s="7"/>
      <c r="C62" s="7"/>
      <c r="D62" s="7"/>
      <c r="E62" s="42"/>
      <c r="F62" s="23"/>
      <c r="G62" s="31"/>
      <c r="H62" s="37"/>
      <c r="I62" s="7"/>
    </row>
    <row r="63" spans="1:9" ht="12.75">
      <c r="A63" s="7"/>
      <c r="B63" s="7"/>
      <c r="C63" s="7"/>
      <c r="D63" s="7"/>
      <c r="E63" s="42"/>
      <c r="F63" s="23"/>
      <c r="G63" s="31"/>
      <c r="H63" s="37"/>
      <c r="I63" s="7"/>
    </row>
    <row r="64" spans="1:9" ht="12.75">
      <c r="A64" s="12"/>
      <c r="B64" s="7"/>
      <c r="C64" s="7"/>
      <c r="D64" s="7"/>
      <c r="E64" s="42"/>
      <c r="F64" s="23"/>
      <c r="G64" s="31"/>
      <c r="H64" s="37"/>
      <c r="I64" s="7"/>
    </row>
    <row r="65" spans="1:9" ht="12.75">
      <c r="A65" s="12"/>
      <c r="B65" s="7"/>
      <c r="C65" s="7"/>
      <c r="D65" s="7"/>
      <c r="E65" s="42"/>
      <c r="F65" s="23"/>
      <c r="G65" s="31"/>
      <c r="H65" s="37"/>
      <c r="I65" s="7"/>
    </row>
    <row r="66" spans="1:9" ht="12.75">
      <c r="A66" s="12"/>
      <c r="B66" s="7"/>
      <c r="C66" s="7"/>
      <c r="D66" s="7"/>
      <c r="E66" s="42"/>
      <c r="F66" s="23"/>
      <c r="G66" s="31"/>
      <c r="H66" s="37"/>
      <c r="I66" s="7"/>
    </row>
    <row r="67" spans="1:9" ht="12.75">
      <c r="A67" s="12"/>
      <c r="B67" s="7"/>
      <c r="C67" s="7"/>
      <c r="D67" s="7"/>
      <c r="E67" s="42"/>
      <c r="F67" s="23"/>
      <c r="G67" s="31"/>
      <c r="H67" s="37"/>
      <c r="I67" s="7"/>
    </row>
    <row r="68" spans="1:9" ht="12.75">
      <c r="A68" s="12"/>
      <c r="B68" s="7"/>
      <c r="C68" s="7"/>
      <c r="D68" s="7"/>
      <c r="E68" s="42"/>
      <c r="F68" s="23"/>
      <c r="G68" s="31"/>
      <c r="H68" s="37"/>
      <c r="I68" s="7"/>
    </row>
    <row r="69" spans="1:9" ht="12.75">
      <c r="A69" s="7"/>
      <c r="B69" s="11"/>
      <c r="C69" s="7"/>
      <c r="D69" s="7"/>
      <c r="E69" s="42"/>
      <c r="F69" s="23"/>
      <c r="G69" s="31"/>
      <c r="H69" s="37"/>
      <c r="I69" s="7"/>
    </row>
    <row r="70" spans="1:9" ht="12.75">
      <c r="A70" s="11"/>
      <c r="B70" s="7"/>
      <c r="C70" s="11"/>
      <c r="D70" s="7"/>
      <c r="E70" s="42"/>
      <c r="F70" s="23"/>
      <c r="G70" s="31"/>
      <c r="H70" s="37"/>
      <c r="I70" s="7"/>
    </row>
    <row r="71" spans="1:9" ht="12.75">
      <c r="A71" s="8"/>
      <c r="B71" s="7"/>
      <c r="C71" s="8"/>
      <c r="D71" s="7"/>
      <c r="E71" s="42"/>
      <c r="F71" s="23"/>
      <c r="G71" s="31"/>
      <c r="H71" s="37"/>
      <c r="I71" s="7"/>
    </row>
    <row r="72" spans="1:9" ht="12.75">
      <c r="A72" s="8"/>
      <c r="B72" s="7"/>
      <c r="C72" s="8"/>
      <c r="D72" s="7"/>
      <c r="E72" s="42"/>
      <c r="F72" s="23"/>
      <c r="G72" s="31"/>
      <c r="H72" s="37"/>
      <c r="I72" s="7"/>
    </row>
    <row r="73" spans="1:9" ht="12.75">
      <c r="A73" s="8"/>
      <c r="B73" s="7"/>
      <c r="C73" s="8"/>
      <c r="D73" s="7"/>
      <c r="E73" s="42"/>
      <c r="F73" s="23"/>
      <c r="G73" s="31"/>
      <c r="H73" s="37"/>
      <c r="I73" s="7"/>
    </row>
    <row r="74" spans="1:9" ht="12.75">
      <c r="A74" s="8"/>
      <c r="B74" s="7"/>
      <c r="C74" s="8"/>
      <c r="D74" s="7"/>
      <c r="E74" s="42"/>
      <c r="F74" s="23"/>
      <c r="G74" s="31"/>
      <c r="H74" s="37"/>
      <c r="I74" s="7"/>
    </row>
    <row r="75" spans="1:9" ht="12.75">
      <c r="A75" s="8"/>
      <c r="B75" s="7"/>
      <c r="C75" s="8"/>
      <c r="D75" s="7"/>
      <c r="E75" s="42"/>
      <c r="F75" s="23"/>
      <c r="G75" s="31"/>
      <c r="H75" s="37"/>
      <c r="I75" s="7"/>
    </row>
    <row r="76" spans="1:9" ht="12.75">
      <c r="A76" s="8"/>
      <c r="B76" s="7"/>
      <c r="C76" s="8"/>
      <c r="D76" s="7"/>
      <c r="E76" s="42"/>
      <c r="F76" s="23"/>
      <c r="G76" s="31"/>
      <c r="H76" s="37"/>
      <c r="I76" s="7"/>
    </row>
    <row r="77" spans="1:9" ht="12.75">
      <c r="A77" s="8"/>
      <c r="B77" s="7"/>
      <c r="C77" s="8"/>
      <c r="D77" s="8"/>
      <c r="E77" s="42"/>
      <c r="F77" s="23"/>
      <c r="G77" s="31"/>
      <c r="H77" s="37"/>
      <c r="I77" s="8"/>
    </row>
    <row r="78" spans="1:9" ht="12.75">
      <c r="A78" s="8"/>
      <c r="B78" s="7"/>
      <c r="C78" s="9"/>
      <c r="D78" s="7"/>
      <c r="E78" s="42"/>
      <c r="F78" s="23"/>
      <c r="G78" s="31"/>
      <c r="H78" s="37"/>
      <c r="I78" s="7"/>
    </row>
    <row r="79" spans="1:9" ht="12.75">
      <c r="A79" s="8"/>
      <c r="B79" s="7"/>
      <c r="C79" s="8"/>
      <c r="D79" s="7"/>
      <c r="E79" s="42"/>
      <c r="F79" s="23"/>
      <c r="G79" s="31"/>
      <c r="H79" s="37"/>
      <c r="I79" s="7"/>
    </row>
    <row r="80" spans="1:9" s="228" customFormat="1" ht="12.75">
      <c r="A80" s="8"/>
      <c r="B80" s="7"/>
      <c r="C80" s="8"/>
      <c r="D80" s="7"/>
      <c r="E80" s="42"/>
      <c r="F80" s="23"/>
      <c r="G80" s="31"/>
      <c r="H80" s="37"/>
      <c r="I80" s="7"/>
    </row>
    <row r="81" spans="1:9" ht="12.75">
      <c r="A81" s="8"/>
      <c r="B81" s="7"/>
      <c r="C81" s="8"/>
      <c r="D81" s="7"/>
      <c r="E81" s="42"/>
      <c r="F81" s="23"/>
      <c r="G81" s="31"/>
      <c r="H81" s="37"/>
      <c r="I81" s="7"/>
    </row>
    <row r="82" spans="1:9" ht="12.75">
      <c r="A82" s="8"/>
      <c r="B82" s="7"/>
      <c r="C82" s="9"/>
      <c r="D82" s="7"/>
      <c r="E82" s="42"/>
      <c r="F82" s="23"/>
      <c r="G82" s="31"/>
      <c r="H82" s="37"/>
      <c r="I82" s="7"/>
    </row>
    <row r="83" spans="1:9" s="10" customFormat="1" ht="12.75">
      <c r="A83" s="8"/>
      <c r="B83" s="7"/>
      <c r="C83" s="8"/>
      <c r="D83" s="7"/>
      <c r="E83" s="42"/>
      <c r="F83" s="23"/>
      <c r="G83" s="31"/>
      <c r="H83" s="37"/>
      <c r="I83" s="7"/>
    </row>
    <row r="84" spans="1:9" s="10" customFormat="1" ht="12.75">
      <c r="A84" s="8"/>
      <c r="B84" s="7"/>
      <c r="C84" s="9"/>
      <c r="D84" s="7"/>
      <c r="E84" s="42"/>
      <c r="F84" s="23"/>
      <c r="G84" s="31"/>
      <c r="H84" s="37"/>
      <c r="I84" s="7"/>
    </row>
    <row r="85" spans="1:9" s="10" customFormat="1" ht="12.75">
      <c r="A85" s="8"/>
      <c r="B85" s="7"/>
      <c r="C85" s="9"/>
      <c r="D85" s="7"/>
      <c r="E85" s="42"/>
      <c r="F85" s="23"/>
      <c r="G85" s="31"/>
      <c r="H85" s="37"/>
      <c r="I85" s="7"/>
    </row>
    <row r="86" spans="1:9" s="10" customFormat="1" ht="12.75">
      <c r="A86" s="8"/>
      <c r="B86" s="7"/>
      <c r="C86" s="9"/>
      <c r="D86" s="7"/>
      <c r="E86" s="42"/>
      <c r="F86" s="23"/>
      <c r="G86" s="31"/>
      <c r="H86" s="37"/>
      <c r="I86" s="7"/>
    </row>
    <row r="87" spans="1:9" s="10" customFormat="1" ht="12.75">
      <c r="A87" s="8"/>
      <c r="B87" s="7"/>
      <c r="C87" s="8"/>
      <c r="D87" s="7"/>
      <c r="E87" s="42"/>
      <c r="F87" s="23"/>
      <c r="G87" s="31"/>
      <c r="H87" s="37"/>
      <c r="I87" s="7"/>
    </row>
    <row r="88" spans="1:9" s="10" customFormat="1" ht="12.75">
      <c r="A88" s="8"/>
      <c r="B88" s="7"/>
      <c r="C88" s="8"/>
      <c r="D88" s="7"/>
      <c r="E88" s="42"/>
      <c r="F88" s="23"/>
      <c r="G88" s="31"/>
      <c r="H88" s="37"/>
      <c r="I88" s="7"/>
    </row>
    <row r="89" spans="1:9" s="10" customFormat="1" ht="12.75">
      <c r="A89" s="8"/>
      <c r="B89" s="7"/>
      <c r="C89" s="8"/>
      <c r="D89" s="7"/>
      <c r="E89" s="42"/>
      <c r="F89" s="23"/>
      <c r="G89" s="31"/>
      <c r="H89" s="37"/>
      <c r="I89" s="7"/>
    </row>
    <row r="90" spans="1:9" s="10" customFormat="1" ht="12.75">
      <c r="A90" s="8"/>
      <c r="B90" s="7"/>
      <c r="C90" s="8"/>
      <c r="D90" s="7"/>
      <c r="E90" s="42"/>
      <c r="F90" s="23"/>
      <c r="G90" s="31"/>
      <c r="H90" s="37"/>
      <c r="I90" s="7"/>
    </row>
    <row r="91" spans="1:9" s="10" customFormat="1" ht="12.75">
      <c r="A91" s="8"/>
      <c r="B91" s="7"/>
      <c r="C91" s="8"/>
      <c r="D91" s="7"/>
      <c r="E91" s="42"/>
      <c r="F91" s="23"/>
      <c r="G91" s="31"/>
      <c r="H91" s="37"/>
      <c r="I91" s="7"/>
    </row>
    <row r="92" spans="1:9" s="10" customFormat="1" ht="12.75">
      <c r="A92" s="8"/>
      <c r="B92" s="7"/>
      <c r="C92" s="8"/>
      <c r="D92" s="7"/>
      <c r="E92" s="42"/>
      <c r="F92" s="23"/>
      <c r="G92" s="31"/>
      <c r="H92" s="37"/>
      <c r="I92" s="7"/>
    </row>
    <row r="93" spans="1:9" s="10" customFormat="1" ht="12.75">
      <c r="A93" s="8"/>
      <c r="B93" s="7"/>
      <c r="C93" s="8"/>
      <c r="D93" s="7"/>
      <c r="E93" s="42"/>
      <c r="F93" s="23"/>
      <c r="G93" s="31"/>
      <c r="H93" s="37"/>
      <c r="I93" s="7"/>
    </row>
    <row r="94" spans="1:9" s="10" customFormat="1" ht="12.75">
      <c r="A94" s="8"/>
      <c r="B94" s="7"/>
      <c r="C94" s="8"/>
      <c r="D94" s="7"/>
      <c r="E94" s="42"/>
      <c r="F94" s="23"/>
      <c r="G94" s="31"/>
      <c r="H94" s="37"/>
      <c r="I94" s="7"/>
    </row>
    <row r="95" spans="1:9" s="10" customFormat="1" ht="12.75">
      <c r="A95" s="8"/>
      <c r="B95" s="7"/>
      <c r="C95" s="8"/>
      <c r="D95" s="7"/>
      <c r="E95" s="42"/>
      <c r="F95" s="23"/>
      <c r="G95" s="31"/>
      <c r="H95" s="37"/>
      <c r="I95" s="7"/>
    </row>
    <row r="96" spans="1:9" s="10" customFormat="1" ht="12.75">
      <c r="A96" s="8"/>
      <c r="B96" s="7"/>
      <c r="C96" s="8"/>
      <c r="D96" s="7"/>
      <c r="E96" s="42"/>
      <c r="F96" s="23"/>
      <c r="G96" s="31"/>
      <c r="H96" s="37"/>
      <c r="I96" s="7"/>
    </row>
    <row r="97" spans="1:9" s="10" customFormat="1" ht="12.75">
      <c r="A97" s="8"/>
      <c r="B97" s="7"/>
      <c r="C97" s="9"/>
      <c r="D97" s="7"/>
      <c r="E97" s="42"/>
      <c r="F97" s="23"/>
      <c r="G97" s="31"/>
      <c r="H97" s="37"/>
      <c r="I97" s="7"/>
    </row>
    <row r="98" spans="1:9" s="10" customFormat="1" ht="12.75">
      <c r="A98" s="12"/>
      <c r="B98" s="7"/>
      <c r="C98" s="7"/>
      <c r="D98" s="7"/>
      <c r="E98" s="42"/>
      <c r="F98" s="23"/>
      <c r="G98" s="31"/>
      <c r="H98" s="37"/>
      <c r="I98" s="7"/>
    </row>
    <row r="99" spans="1:9" s="10" customFormat="1" ht="12.75">
      <c r="A99" s="12"/>
      <c r="B99" s="7"/>
      <c r="C99" s="7"/>
      <c r="D99" s="7"/>
      <c r="E99" s="42"/>
      <c r="F99" s="23"/>
      <c r="G99" s="31"/>
      <c r="H99" s="37"/>
      <c r="I99" s="7"/>
    </row>
    <row r="100" spans="1:9" s="10" customFormat="1" ht="12.75">
      <c r="A100" s="12"/>
      <c r="B100" s="7"/>
      <c r="C100" s="7"/>
      <c r="D100" s="7"/>
      <c r="E100" s="42"/>
      <c r="F100" s="23"/>
      <c r="G100" s="31"/>
      <c r="H100" s="37"/>
      <c r="I100" s="7"/>
    </row>
    <row r="101" spans="1:9" s="10" customFormat="1" ht="12.75">
      <c r="A101" s="7"/>
      <c r="B101" s="7"/>
      <c r="C101" s="7"/>
      <c r="D101" s="7"/>
      <c r="E101" s="42"/>
      <c r="F101" s="23"/>
      <c r="G101" s="31"/>
      <c r="H101" s="37"/>
      <c r="I101" s="7"/>
    </row>
    <row r="102" spans="1:9" s="10" customFormat="1" ht="12.75">
      <c r="A102" s="12"/>
      <c r="B102" s="7"/>
      <c r="C102" s="7"/>
      <c r="D102" s="7"/>
      <c r="E102" s="42"/>
      <c r="F102" s="23"/>
      <c r="G102" s="31"/>
      <c r="H102" s="37"/>
      <c r="I102" s="7"/>
    </row>
    <row r="103" spans="1:9" s="10" customFormat="1" ht="12.75">
      <c r="A103" s="12"/>
      <c r="B103" s="7"/>
      <c r="C103" s="7"/>
      <c r="D103" s="7"/>
      <c r="E103" s="42"/>
      <c r="F103" s="23"/>
      <c r="G103" s="31"/>
      <c r="H103" s="37"/>
      <c r="I103" s="7"/>
    </row>
    <row r="104" spans="1:9" s="10" customFormat="1" ht="12.75">
      <c r="A104" s="7"/>
      <c r="B104" s="7"/>
      <c r="C104" s="7"/>
      <c r="D104" s="7"/>
      <c r="E104" s="42"/>
      <c r="F104" s="23"/>
      <c r="G104" s="31"/>
      <c r="H104" s="37"/>
      <c r="I104" s="7"/>
    </row>
    <row r="105" spans="1:9" s="10" customFormat="1" ht="12.75">
      <c r="A105" s="12"/>
      <c r="B105" s="7"/>
      <c r="C105" s="7"/>
      <c r="D105" s="7"/>
      <c r="E105" s="42"/>
      <c r="F105" s="23"/>
      <c r="G105" s="31"/>
      <c r="H105" s="37"/>
      <c r="I105" s="7"/>
    </row>
    <row r="106" spans="1:9" s="10" customFormat="1" ht="12.75">
      <c r="A106" s="12"/>
      <c r="B106" s="7"/>
      <c r="C106" s="7"/>
      <c r="D106" s="7"/>
      <c r="E106" s="42"/>
      <c r="F106" s="23"/>
      <c r="G106" s="31"/>
      <c r="H106" s="37"/>
      <c r="I106" s="7"/>
    </row>
    <row r="107" spans="1:9" s="10" customFormat="1" ht="12.75">
      <c r="A107" s="7"/>
      <c r="B107" s="11"/>
      <c r="C107" s="7"/>
      <c r="D107" s="7"/>
      <c r="E107" s="42"/>
      <c r="F107" s="23"/>
      <c r="G107" s="31"/>
      <c r="H107" s="37"/>
      <c r="I107" s="7"/>
    </row>
    <row r="108" spans="1:9" s="10" customFormat="1" ht="12.75">
      <c r="A108" s="11"/>
      <c r="B108" s="7"/>
      <c r="C108" s="11"/>
      <c r="D108" s="7"/>
      <c r="E108" s="42"/>
      <c r="F108" s="23"/>
      <c r="G108" s="31"/>
      <c r="H108" s="37"/>
      <c r="I108" s="7"/>
    </row>
    <row r="109" spans="1:9" s="10" customFormat="1" ht="12.75">
      <c r="A109" s="8"/>
      <c r="B109" s="7"/>
      <c r="C109" s="8"/>
      <c r="D109" s="7"/>
      <c r="E109" s="42"/>
      <c r="F109" s="23"/>
      <c r="G109" s="31"/>
      <c r="H109" s="37"/>
      <c r="I109" s="7"/>
    </row>
    <row r="110" spans="1:9" s="10" customFormat="1" ht="12.75">
      <c r="A110" s="8"/>
      <c r="B110" s="7"/>
      <c r="C110" s="8"/>
      <c r="D110" s="7"/>
      <c r="E110" s="42"/>
      <c r="F110" s="23"/>
      <c r="G110" s="31"/>
      <c r="H110" s="37"/>
      <c r="I110" s="7"/>
    </row>
    <row r="111" spans="1:9" s="10" customFormat="1" ht="12.75">
      <c r="A111" s="8"/>
      <c r="B111" s="7"/>
      <c r="C111" s="8"/>
      <c r="D111" s="7"/>
      <c r="E111" s="42"/>
      <c r="F111" s="23"/>
      <c r="G111" s="31"/>
      <c r="H111" s="37"/>
      <c r="I111" s="7"/>
    </row>
    <row r="112" spans="1:9" s="10" customFormat="1" ht="12.75">
      <c r="A112" s="8"/>
      <c r="B112" s="7"/>
      <c r="C112" s="8"/>
      <c r="D112" s="7"/>
      <c r="E112" s="42"/>
      <c r="F112" s="23"/>
      <c r="G112" s="31"/>
      <c r="H112" s="37"/>
      <c r="I112" s="7"/>
    </row>
    <row r="113" spans="1:9" s="10" customFormat="1" ht="12.75">
      <c r="A113" s="8"/>
      <c r="B113" s="7"/>
      <c r="C113" s="8"/>
      <c r="D113" s="7"/>
      <c r="E113" s="42"/>
      <c r="F113" s="23"/>
      <c r="G113" s="31"/>
      <c r="H113" s="37"/>
      <c r="I113" s="7"/>
    </row>
    <row r="114" spans="1:9" s="10" customFormat="1" ht="12.75">
      <c r="A114" s="8"/>
      <c r="B114" s="7"/>
      <c r="C114" s="8"/>
      <c r="D114" s="8"/>
      <c r="E114" s="42"/>
      <c r="F114" s="23"/>
      <c r="G114" s="31"/>
      <c r="H114" s="37"/>
      <c r="I114" s="8"/>
    </row>
    <row r="115" spans="1:9" s="10" customFormat="1" ht="12.75">
      <c r="A115" s="8"/>
      <c r="B115" s="7"/>
      <c r="C115" s="8"/>
      <c r="D115" s="7"/>
      <c r="E115" s="42"/>
      <c r="F115" s="23"/>
      <c r="G115" s="31"/>
      <c r="H115" s="37"/>
      <c r="I115" s="7"/>
    </row>
    <row r="116" spans="1:9" s="10" customFormat="1" ht="12.75">
      <c r="A116" s="8"/>
      <c r="B116" s="7"/>
      <c r="C116" s="8"/>
      <c r="D116" s="7"/>
      <c r="E116" s="42"/>
      <c r="F116" s="23"/>
      <c r="G116" s="31"/>
      <c r="H116" s="37"/>
      <c r="I116" s="7"/>
    </row>
    <row r="117" spans="1:9" s="10" customFormat="1" ht="12.75">
      <c r="A117" s="8"/>
      <c r="B117" s="7"/>
      <c r="C117" s="8"/>
      <c r="D117" s="7"/>
      <c r="E117" s="42"/>
      <c r="F117" s="23"/>
      <c r="G117" s="31"/>
      <c r="H117" s="37"/>
      <c r="I117" s="7"/>
    </row>
    <row r="118" spans="1:9" s="10" customFormat="1" ht="12.75">
      <c r="A118" s="8"/>
      <c r="B118" s="7"/>
      <c r="C118" s="9"/>
      <c r="D118" s="7"/>
      <c r="E118" s="42"/>
      <c r="F118" s="23"/>
      <c r="G118" s="31"/>
      <c r="H118" s="37"/>
      <c r="I118" s="7"/>
    </row>
    <row r="119" spans="1:9" s="10" customFormat="1" ht="12.75">
      <c r="A119" s="8"/>
      <c r="B119" s="7"/>
      <c r="C119" s="9"/>
      <c r="D119" s="7"/>
      <c r="E119" s="42"/>
      <c r="F119" s="23"/>
      <c r="G119" s="31"/>
      <c r="H119" s="37"/>
      <c r="I119" s="7"/>
    </row>
    <row r="120" spans="1:9" s="10" customFormat="1" ht="12.75">
      <c r="A120" s="8"/>
      <c r="B120" s="7"/>
      <c r="C120" s="8"/>
      <c r="D120" s="7"/>
      <c r="E120" s="42"/>
      <c r="F120" s="23"/>
      <c r="G120" s="31"/>
      <c r="H120" s="37"/>
      <c r="I120" s="7"/>
    </row>
    <row r="121" spans="1:9" s="10" customFormat="1" ht="12.75">
      <c r="A121" s="8"/>
      <c r="B121" s="7"/>
      <c r="C121" s="8"/>
      <c r="D121" s="7"/>
      <c r="E121" s="42"/>
      <c r="F121" s="23"/>
      <c r="G121" s="31"/>
      <c r="H121" s="37"/>
      <c r="I121" s="7"/>
    </row>
    <row r="122" spans="1:9" s="10" customFormat="1" ht="12.75">
      <c r="A122" s="8"/>
      <c r="B122" s="7"/>
      <c r="C122" s="8"/>
      <c r="D122" s="7"/>
      <c r="E122" s="42"/>
      <c r="F122" s="23"/>
      <c r="G122" s="31"/>
      <c r="H122" s="37"/>
      <c r="I122" s="7"/>
    </row>
    <row r="123" spans="1:9" s="10" customFormat="1" ht="12.75">
      <c r="A123" s="8"/>
      <c r="B123" s="7"/>
      <c r="C123" s="8"/>
      <c r="D123" s="7"/>
      <c r="E123" s="42"/>
      <c r="F123" s="23"/>
      <c r="G123" s="31"/>
      <c r="H123" s="37"/>
      <c r="I123" s="7"/>
    </row>
    <row r="124" spans="1:9" s="10" customFormat="1" ht="12.75">
      <c r="A124" s="8"/>
      <c r="B124" s="7"/>
      <c r="C124" s="9"/>
      <c r="D124" s="7"/>
      <c r="E124" s="42"/>
      <c r="F124" s="23"/>
      <c r="G124" s="31"/>
      <c r="H124" s="37"/>
      <c r="I124" s="7"/>
    </row>
    <row r="125" spans="1:9" s="10" customFormat="1" ht="12.75">
      <c r="A125" s="8"/>
      <c r="B125" s="7"/>
      <c r="C125" s="8"/>
      <c r="D125" s="7"/>
      <c r="E125" s="42"/>
      <c r="F125" s="23"/>
      <c r="G125" s="31"/>
      <c r="H125" s="37"/>
      <c r="I125" s="7"/>
    </row>
    <row r="126" spans="1:9" s="10" customFormat="1" ht="12.75">
      <c r="A126" s="8"/>
      <c r="B126" s="7"/>
      <c r="C126" s="8"/>
      <c r="D126" s="7"/>
      <c r="E126" s="42"/>
      <c r="F126" s="23"/>
      <c r="G126" s="31"/>
      <c r="H126" s="37"/>
      <c r="I126" s="7"/>
    </row>
    <row r="127" spans="1:9" s="10" customFormat="1" ht="12.75">
      <c r="A127" s="8"/>
      <c r="B127" s="7"/>
      <c r="C127" s="8"/>
      <c r="D127" s="7"/>
      <c r="E127" s="42"/>
      <c r="F127" s="23"/>
      <c r="G127" s="31"/>
      <c r="H127" s="37"/>
      <c r="I127" s="7"/>
    </row>
    <row r="128" spans="1:9" s="10" customFormat="1" ht="12.75">
      <c r="A128" s="8"/>
      <c r="B128" s="7"/>
      <c r="C128" s="8"/>
      <c r="D128" s="7"/>
      <c r="E128" s="42"/>
      <c r="F128" s="23"/>
      <c r="G128" s="31"/>
      <c r="H128" s="37"/>
      <c r="I128" s="7"/>
    </row>
    <row r="129" spans="1:9" s="10" customFormat="1" ht="12.75">
      <c r="A129" s="8"/>
      <c r="B129" s="7"/>
      <c r="C129" s="8"/>
      <c r="D129" s="7"/>
      <c r="E129" s="42"/>
      <c r="F129" s="23"/>
      <c r="G129" s="31"/>
      <c r="H129" s="37"/>
      <c r="I129" s="7"/>
    </row>
    <row r="130" spans="1:9" s="10" customFormat="1" ht="12.75">
      <c r="A130" s="8"/>
      <c r="B130" s="7"/>
      <c r="C130" s="8"/>
      <c r="D130" s="7"/>
      <c r="E130" s="42"/>
      <c r="F130" s="23"/>
      <c r="G130" s="31"/>
      <c r="H130" s="37"/>
      <c r="I130" s="7"/>
    </row>
    <row r="131" spans="1:9" s="10" customFormat="1" ht="12.75">
      <c r="A131" s="8"/>
      <c r="B131" s="7"/>
      <c r="C131" s="8"/>
      <c r="D131" s="7"/>
      <c r="E131" s="42"/>
      <c r="F131" s="23"/>
      <c r="G131" s="31"/>
      <c r="H131" s="37"/>
      <c r="I131" s="7"/>
    </row>
    <row r="132" spans="1:9" s="10" customFormat="1" ht="12.75">
      <c r="A132" s="8"/>
      <c r="B132" s="7"/>
      <c r="C132" s="8"/>
      <c r="D132" s="7"/>
      <c r="E132" s="42"/>
      <c r="F132" s="23"/>
      <c r="G132" s="31"/>
      <c r="H132" s="37"/>
      <c r="I132" s="7"/>
    </row>
    <row r="133" spans="1:9" s="10" customFormat="1" ht="12.75">
      <c r="A133" s="8"/>
      <c r="B133" s="7"/>
      <c r="C133" s="8"/>
      <c r="D133" s="7"/>
      <c r="E133" s="42"/>
      <c r="F133" s="23"/>
      <c r="G133" s="31"/>
      <c r="H133" s="37"/>
      <c r="I133" s="7"/>
    </row>
    <row r="134" spans="1:9" s="10" customFormat="1" ht="12.75">
      <c r="A134" s="8"/>
      <c r="B134" s="7"/>
      <c r="C134" s="9"/>
      <c r="D134" s="7"/>
      <c r="E134" s="42"/>
      <c r="F134" s="23"/>
      <c r="G134" s="31"/>
      <c r="H134" s="37"/>
      <c r="I134" s="7"/>
    </row>
    <row r="135" spans="1:9" s="10" customFormat="1" ht="12.75">
      <c r="A135" s="12"/>
      <c r="B135" s="7"/>
      <c r="C135" s="7"/>
      <c r="D135" s="7"/>
      <c r="E135" s="42"/>
      <c r="F135" s="23"/>
      <c r="G135" s="31"/>
      <c r="H135" s="37"/>
      <c r="I135" s="7"/>
    </row>
    <row r="136" spans="1:9" s="10" customFormat="1" ht="12.75">
      <c r="A136" s="7"/>
      <c r="B136" s="7"/>
      <c r="C136" s="7"/>
      <c r="D136" s="7"/>
      <c r="E136" s="42"/>
      <c r="F136" s="23"/>
      <c r="G136" s="31"/>
      <c r="H136" s="37"/>
      <c r="I136" s="7"/>
    </row>
    <row r="137" spans="1:9" s="10" customFormat="1" ht="12.75">
      <c r="A137" s="12"/>
      <c r="B137" s="7"/>
      <c r="C137" s="7"/>
      <c r="D137" s="7"/>
      <c r="E137" s="42"/>
      <c r="F137" s="23"/>
      <c r="G137" s="31"/>
      <c r="H137" s="37"/>
      <c r="I137" s="7"/>
    </row>
    <row r="138" spans="1:9" s="10" customFormat="1" ht="12.75">
      <c r="A138" s="7"/>
      <c r="B138" s="7"/>
      <c r="C138" s="7"/>
      <c r="D138" s="12"/>
      <c r="E138" s="256"/>
      <c r="F138" s="257"/>
      <c r="G138" s="258"/>
      <c r="H138" s="259"/>
      <c r="I138" s="12"/>
    </row>
    <row r="139" spans="1:9" s="10" customFormat="1" ht="12.75">
      <c r="A139" s="12"/>
      <c r="B139" s="7"/>
      <c r="C139" s="7"/>
      <c r="D139" s="7"/>
      <c r="E139" s="42"/>
      <c r="F139" s="23"/>
      <c r="G139" s="31"/>
      <c r="H139" s="37"/>
      <c r="I139" s="7"/>
    </row>
    <row r="140" spans="1:9" s="10" customFormat="1" ht="12.75">
      <c r="A140" s="12"/>
      <c r="B140" s="7"/>
      <c r="C140" s="7"/>
      <c r="D140" s="7"/>
      <c r="E140" s="42"/>
      <c r="F140" s="23"/>
      <c r="G140" s="31"/>
      <c r="H140" s="37"/>
      <c r="I140" s="7"/>
    </row>
    <row r="141" spans="1:9" s="10" customFormat="1" ht="12.75">
      <c r="A141" s="12"/>
      <c r="B141" s="7"/>
      <c r="C141" s="7"/>
      <c r="D141" s="7"/>
      <c r="E141" s="42"/>
      <c r="F141" s="23"/>
      <c r="G141" s="31"/>
      <c r="H141" s="37"/>
      <c r="I141" s="7"/>
    </row>
    <row r="142" spans="1:9" s="10" customFormat="1" ht="12.75">
      <c r="A142" s="12"/>
      <c r="B142" s="7"/>
      <c r="C142" s="7"/>
      <c r="D142" s="7"/>
      <c r="E142" s="42"/>
      <c r="F142" s="23"/>
      <c r="G142" s="31"/>
      <c r="H142" s="37"/>
      <c r="I142" s="7"/>
    </row>
    <row r="143" spans="1:9" s="10" customFormat="1" ht="12.75">
      <c r="A143" s="12"/>
      <c r="B143" s="7"/>
      <c r="C143" s="7"/>
      <c r="D143" s="7"/>
      <c r="E143" s="42"/>
      <c r="F143" s="23"/>
      <c r="G143" s="31"/>
      <c r="H143" s="37"/>
      <c r="I143" s="7"/>
    </row>
    <row r="144" spans="1:9" s="10" customFormat="1" ht="12.75">
      <c r="A144" s="7"/>
      <c r="B144" s="11"/>
      <c r="C144" s="7"/>
      <c r="D144" s="7"/>
      <c r="E144" s="42"/>
      <c r="F144" s="23"/>
      <c r="G144" s="31"/>
      <c r="H144" s="37"/>
      <c r="I144" s="7"/>
    </row>
    <row r="145" spans="1:9" s="10" customFormat="1" ht="12.75">
      <c r="A145" s="11"/>
      <c r="B145" s="7"/>
      <c r="C145" s="11"/>
      <c r="D145" s="7"/>
      <c r="E145" s="42"/>
      <c r="F145" s="23"/>
      <c r="G145" s="31"/>
      <c r="H145" s="37"/>
      <c r="I145" s="7"/>
    </row>
    <row r="146" spans="1:9" s="10" customFormat="1" ht="12.75">
      <c r="A146" s="8"/>
      <c r="B146" s="7"/>
      <c r="C146" s="8"/>
      <c r="D146" s="7"/>
      <c r="E146" s="42"/>
      <c r="F146" s="23"/>
      <c r="G146" s="31"/>
      <c r="H146" s="37"/>
      <c r="I146" s="7"/>
    </row>
    <row r="147" spans="1:9" s="10" customFormat="1" ht="12.75">
      <c r="A147" s="8"/>
      <c r="B147" s="7"/>
      <c r="C147" s="8"/>
      <c r="D147" s="7"/>
      <c r="E147" s="42"/>
      <c r="F147" s="23"/>
      <c r="G147" s="31"/>
      <c r="H147" s="37"/>
      <c r="I147" s="7"/>
    </row>
    <row r="148" spans="1:9" s="10" customFormat="1" ht="12.75">
      <c r="A148" s="8"/>
      <c r="B148" s="7"/>
      <c r="C148" s="8"/>
      <c r="D148" s="7"/>
      <c r="E148" s="42"/>
      <c r="F148" s="23"/>
      <c r="G148" s="31"/>
      <c r="H148" s="37"/>
      <c r="I148" s="7"/>
    </row>
    <row r="149" spans="1:9" s="10" customFormat="1" ht="12.75">
      <c r="A149" s="8"/>
      <c r="B149" s="7"/>
      <c r="C149" s="8"/>
      <c r="D149" s="7"/>
      <c r="E149" s="42"/>
      <c r="F149" s="23"/>
      <c r="G149" s="31"/>
      <c r="H149" s="37"/>
      <c r="I149" s="7"/>
    </row>
    <row r="150" spans="1:9" s="10" customFormat="1" ht="12.75">
      <c r="A150" s="8"/>
      <c r="B150" s="7"/>
      <c r="C150" s="8"/>
      <c r="D150" s="7"/>
      <c r="E150" s="42"/>
      <c r="F150" s="23"/>
      <c r="G150" s="31"/>
      <c r="H150" s="37"/>
      <c r="I150" s="7"/>
    </row>
    <row r="151" spans="1:9" s="10" customFormat="1" ht="12.75">
      <c r="A151" s="8"/>
      <c r="B151" s="7"/>
      <c r="C151" s="8"/>
      <c r="D151" s="7"/>
      <c r="E151" s="42"/>
      <c r="F151" s="23"/>
      <c r="G151" s="31"/>
      <c r="H151" s="37"/>
      <c r="I151" s="7"/>
    </row>
    <row r="152" spans="1:9" s="10" customFormat="1" ht="12.75">
      <c r="A152" s="8"/>
      <c r="B152" s="7"/>
      <c r="C152" s="8"/>
      <c r="D152" s="8"/>
      <c r="E152" s="42"/>
      <c r="F152" s="23"/>
      <c r="G152" s="31"/>
      <c r="H152" s="37"/>
      <c r="I152" s="8"/>
    </row>
    <row r="153" spans="1:9" s="10" customFormat="1" ht="12.75">
      <c r="A153" s="8"/>
      <c r="B153" s="7"/>
      <c r="C153" s="8"/>
      <c r="D153" s="7"/>
      <c r="E153" s="42"/>
      <c r="F153" s="23"/>
      <c r="G153" s="31"/>
      <c r="H153" s="37"/>
      <c r="I153" s="7"/>
    </row>
    <row r="154" spans="1:9" s="10" customFormat="1" ht="12.75">
      <c r="A154" s="8"/>
      <c r="B154" s="7"/>
      <c r="C154" s="8"/>
      <c r="D154" s="7"/>
      <c r="E154" s="42"/>
      <c r="F154" s="23"/>
      <c r="G154" s="31"/>
      <c r="H154" s="37"/>
      <c r="I154" s="7"/>
    </row>
    <row r="155" spans="1:9" s="10" customFormat="1" ht="12.75">
      <c r="A155" s="8"/>
      <c r="B155" s="7"/>
      <c r="C155" s="9"/>
      <c r="D155" s="7"/>
      <c r="E155" s="42"/>
      <c r="F155" s="23"/>
      <c r="G155" s="31"/>
      <c r="H155" s="37"/>
      <c r="I155" s="7"/>
    </row>
    <row r="156" spans="1:9" s="10" customFormat="1" ht="12.75">
      <c r="A156" s="8"/>
      <c r="B156" s="7"/>
      <c r="C156" s="8"/>
      <c r="D156" s="7"/>
      <c r="E156" s="42"/>
      <c r="F156" s="23"/>
      <c r="G156" s="31"/>
      <c r="H156" s="37"/>
      <c r="I156" s="7"/>
    </row>
    <row r="157" spans="1:9" s="10" customFormat="1" ht="12.75">
      <c r="A157" s="8"/>
      <c r="B157" s="7"/>
      <c r="C157" s="8"/>
      <c r="D157" s="7"/>
      <c r="E157" s="42"/>
      <c r="F157" s="23"/>
      <c r="G157" s="31"/>
      <c r="H157" s="37"/>
      <c r="I157" s="7"/>
    </row>
    <row r="158" spans="1:9" s="10" customFormat="1" ht="12.75">
      <c r="A158" s="8"/>
      <c r="B158" s="7"/>
      <c r="C158" s="9"/>
      <c r="D158" s="7"/>
      <c r="E158" s="42"/>
      <c r="F158" s="23"/>
      <c r="G158" s="31"/>
      <c r="H158" s="37"/>
      <c r="I158" s="7"/>
    </row>
    <row r="159" spans="1:9" s="10" customFormat="1" ht="12.75">
      <c r="A159" s="8"/>
      <c r="B159" s="7"/>
      <c r="C159" s="8"/>
      <c r="D159" s="7"/>
      <c r="E159" s="42"/>
      <c r="F159" s="23"/>
      <c r="G159" s="31"/>
      <c r="H159" s="37"/>
      <c r="I159" s="7"/>
    </row>
    <row r="160" spans="1:9" s="10" customFormat="1" ht="12.75">
      <c r="A160" s="8"/>
      <c r="B160" s="7"/>
      <c r="C160" s="9"/>
      <c r="D160" s="7"/>
      <c r="E160" s="42"/>
      <c r="F160" s="23"/>
      <c r="G160" s="31"/>
      <c r="H160" s="37"/>
      <c r="I160" s="7"/>
    </row>
    <row r="161" spans="1:9" s="10" customFormat="1" ht="12.75">
      <c r="A161" s="8"/>
      <c r="B161" s="7"/>
      <c r="C161" s="8"/>
      <c r="D161" s="7"/>
      <c r="E161" s="42"/>
      <c r="F161" s="23"/>
      <c r="G161" s="31"/>
      <c r="H161" s="37"/>
      <c r="I161" s="7"/>
    </row>
    <row r="162" spans="1:9" s="10" customFormat="1" ht="12.75">
      <c r="A162" s="8"/>
      <c r="B162" s="7"/>
      <c r="C162" s="8"/>
      <c r="D162" s="7"/>
      <c r="E162" s="42"/>
      <c r="F162" s="23"/>
      <c r="G162" s="31"/>
      <c r="H162" s="37"/>
      <c r="I162" s="7"/>
    </row>
    <row r="163" spans="1:9" s="10" customFormat="1" ht="12.75">
      <c r="A163" s="8"/>
      <c r="B163" s="7"/>
      <c r="C163" s="8"/>
      <c r="D163" s="7"/>
      <c r="E163" s="42"/>
      <c r="F163" s="23"/>
      <c r="G163" s="31"/>
      <c r="H163" s="37"/>
      <c r="I163" s="7"/>
    </row>
    <row r="164" spans="1:9" s="10" customFormat="1" ht="12.75">
      <c r="A164" s="8"/>
      <c r="B164" s="7"/>
      <c r="C164" s="8"/>
      <c r="D164" s="7"/>
      <c r="E164" s="42"/>
      <c r="F164" s="23"/>
      <c r="G164" s="31"/>
      <c r="H164" s="37"/>
      <c r="I164" s="7"/>
    </row>
    <row r="165" spans="1:9" s="10" customFormat="1" ht="12.75">
      <c r="A165" s="8"/>
      <c r="B165" s="7"/>
      <c r="C165" s="8"/>
      <c r="D165" s="7"/>
      <c r="E165" s="42"/>
      <c r="F165" s="23"/>
      <c r="G165" s="31"/>
      <c r="H165" s="37"/>
      <c r="I165" s="7"/>
    </row>
    <row r="166" spans="1:9" s="10" customFormat="1" ht="12.75">
      <c r="A166" s="8"/>
      <c r="B166" s="7"/>
      <c r="C166" s="8"/>
      <c r="D166" s="7"/>
      <c r="E166" s="42"/>
      <c r="F166" s="23"/>
      <c r="G166" s="31"/>
      <c r="H166" s="37"/>
      <c r="I166" s="7"/>
    </row>
    <row r="167" spans="1:9" s="10" customFormat="1" ht="12.75">
      <c r="A167" s="8"/>
      <c r="B167" s="7"/>
      <c r="C167" s="8"/>
      <c r="D167" s="7"/>
      <c r="E167" s="42"/>
      <c r="F167" s="23"/>
      <c r="G167" s="31"/>
      <c r="H167" s="37"/>
      <c r="I167" s="7"/>
    </row>
    <row r="168" spans="1:9" s="10" customFormat="1" ht="12.75">
      <c r="A168" s="8"/>
      <c r="B168" s="7"/>
      <c r="C168" s="8"/>
      <c r="D168" s="7"/>
      <c r="E168" s="42"/>
      <c r="F168" s="23"/>
      <c r="G168" s="31"/>
      <c r="H168" s="37"/>
      <c r="I168" s="7"/>
    </row>
    <row r="169" spans="1:9" s="10" customFormat="1" ht="12.75">
      <c r="A169" s="8"/>
      <c r="B169" s="7"/>
      <c r="C169" s="8"/>
      <c r="D169" s="7"/>
      <c r="E169" s="42"/>
      <c r="F169" s="23"/>
      <c r="G169" s="31"/>
      <c r="H169" s="37"/>
      <c r="I169" s="7"/>
    </row>
    <row r="170" spans="1:9" s="10" customFormat="1" ht="12.75">
      <c r="A170" s="8"/>
      <c r="B170" s="7"/>
      <c r="C170" s="9"/>
      <c r="D170" s="7"/>
      <c r="E170" s="42"/>
      <c r="F170" s="23"/>
      <c r="G170" s="31"/>
      <c r="H170" s="37"/>
      <c r="I170" s="7"/>
    </row>
    <row r="171" spans="1:9" s="10" customFormat="1" ht="12.75">
      <c r="A171" s="12"/>
      <c r="B171" s="7"/>
      <c r="C171" s="7"/>
      <c r="D171" s="7"/>
      <c r="E171" s="42"/>
      <c r="F171" s="23"/>
      <c r="G171" s="31"/>
      <c r="H171" s="37"/>
      <c r="I171" s="7"/>
    </row>
    <row r="172" spans="1:9" s="10" customFormat="1" ht="12.75">
      <c r="A172" s="7"/>
      <c r="B172" s="7"/>
      <c r="C172" s="7"/>
      <c r="D172" s="7"/>
      <c r="E172" s="42"/>
      <c r="F172" s="23"/>
      <c r="G172" s="31"/>
      <c r="H172" s="37"/>
      <c r="I172" s="7"/>
    </row>
    <row r="173" spans="1:9" s="10" customFormat="1" ht="12.75">
      <c r="A173" s="12"/>
      <c r="B173" s="7"/>
      <c r="C173" s="7"/>
      <c r="D173" s="7"/>
      <c r="E173" s="42"/>
      <c r="F173" s="23"/>
      <c r="G173" s="31"/>
      <c r="H173" s="37"/>
      <c r="I173" s="7"/>
    </row>
    <row r="174" spans="1:9" s="10" customFormat="1" ht="12.75">
      <c r="A174" s="7"/>
      <c r="B174" s="7"/>
      <c r="C174" s="7"/>
      <c r="D174" s="7"/>
      <c r="E174" s="42"/>
      <c r="F174" s="23"/>
      <c r="G174" s="31"/>
      <c r="H174" s="37"/>
      <c r="I174" s="7"/>
    </row>
    <row r="175" spans="1:9" s="10" customFormat="1" ht="12.75">
      <c r="A175" s="12"/>
      <c r="B175" s="7"/>
      <c r="C175" s="7"/>
      <c r="D175" s="7"/>
      <c r="E175" s="42"/>
      <c r="F175" s="23"/>
      <c r="G175" s="31"/>
      <c r="H175" s="37"/>
      <c r="I175" s="7"/>
    </row>
    <row r="176" spans="1:9" s="10" customFormat="1" ht="12.75">
      <c r="A176" s="12"/>
      <c r="B176" s="7"/>
      <c r="C176" s="7"/>
      <c r="D176" s="7"/>
      <c r="E176" s="42"/>
      <c r="F176" s="23"/>
      <c r="G176" s="31"/>
      <c r="H176" s="37"/>
      <c r="I176" s="7"/>
    </row>
    <row r="177" spans="1:9" s="10" customFormat="1" ht="12.75">
      <c r="A177" s="12"/>
      <c r="B177" s="7"/>
      <c r="C177" s="7"/>
      <c r="D177" s="7"/>
      <c r="E177" s="42"/>
      <c r="F177" s="23"/>
      <c r="G177" s="31"/>
      <c r="H177" s="37"/>
      <c r="I177" s="7"/>
    </row>
    <row r="178" spans="1:9" s="10" customFormat="1" ht="12.75">
      <c r="A178" s="12"/>
      <c r="B178" s="7"/>
      <c r="C178" s="7"/>
      <c r="D178" s="7"/>
      <c r="E178" s="42"/>
      <c r="F178" s="23"/>
      <c r="G178" s="31"/>
      <c r="H178" s="37"/>
      <c r="I178" s="7"/>
    </row>
    <row r="179" spans="1:9" s="10" customFormat="1" ht="12.75">
      <c r="A179" s="12"/>
      <c r="B179" s="7"/>
      <c r="C179" s="7"/>
      <c r="D179" s="7"/>
      <c r="E179" s="42"/>
      <c r="F179" s="23"/>
      <c r="G179" s="31"/>
      <c r="H179" s="37"/>
      <c r="I179" s="7"/>
    </row>
    <row r="180" spans="1:9" s="10" customFormat="1" ht="12.75">
      <c r="A180" s="7"/>
      <c r="B180" s="11"/>
      <c r="C180" s="7"/>
      <c r="D180" s="7"/>
      <c r="E180" s="42"/>
      <c r="F180" s="23"/>
      <c r="G180" s="31"/>
      <c r="H180" s="37"/>
      <c r="I180" s="7"/>
    </row>
    <row r="181" spans="1:9" s="10" customFormat="1" ht="12.75">
      <c r="A181" s="11"/>
      <c r="B181" s="7"/>
      <c r="C181" s="11"/>
      <c r="D181" s="7"/>
      <c r="E181" s="42"/>
      <c r="F181" s="23"/>
      <c r="G181" s="31"/>
      <c r="H181" s="37"/>
      <c r="I181" s="7"/>
    </row>
    <row r="182" spans="1:9" s="10" customFormat="1" ht="12.75">
      <c r="A182" s="8"/>
      <c r="B182" s="7"/>
      <c r="C182" s="8"/>
      <c r="D182" s="7"/>
      <c r="E182" s="42"/>
      <c r="F182" s="23"/>
      <c r="G182" s="31"/>
      <c r="H182" s="37"/>
      <c r="I182" s="7"/>
    </row>
    <row r="183" spans="1:9" s="10" customFormat="1" ht="12.75">
      <c r="A183" s="8"/>
      <c r="B183" s="7"/>
      <c r="C183" s="8"/>
      <c r="D183" s="7"/>
      <c r="E183" s="42"/>
      <c r="F183" s="23"/>
      <c r="G183" s="31"/>
      <c r="H183" s="37"/>
      <c r="I183" s="7"/>
    </row>
    <row r="184" spans="1:9" s="10" customFormat="1" ht="12.75">
      <c r="A184" s="8"/>
      <c r="B184" s="7"/>
      <c r="C184" s="8"/>
      <c r="D184" s="7"/>
      <c r="E184" s="42"/>
      <c r="F184" s="23"/>
      <c r="G184" s="31"/>
      <c r="H184" s="37"/>
      <c r="I184" s="7"/>
    </row>
    <row r="185" spans="1:9" s="10" customFormat="1" ht="12.75">
      <c r="A185" s="8"/>
      <c r="B185" s="7"/>
      <c r="C185" s="8"/>
      <c r="D185" s="7"/>
      <c r="E185" s="42"/>
      <c r="F185" s="23"/>
      <c r="G185" s="31"/>
      <c r="H185" s="37"/>
      <c r="I185" s="7"/>
    </row>
    <row r="186" spans="1:9" s="10" customFormat="1" ht="12.75">
      <c r="A186" s="8"/>
      <c r="B186" s="7"/>
      <c r="C186" s="8"/>
      <c r="D186" s="7"/>
      <c r="E186" s="42"/>
      <c r="F186" s="23"/>
      <c r="G186" s="31"/>
      <c r="H186" s="37"/>
      <c r="I186" s="7"/>
    </row>
    <row r="187" spans="1:9" s="10" customFormat="1" ht="12.75">
      <c r="A187" s="8"/>
      <c r="B187" s="7"/>
      <c r="C187" s="8"/>
      <c r="D187" s="7"/>
      <c r="E187" s="42"/>
      <c r="F187" s="23"/>
      <c r="G187" s="31"/>
      <c r="H187" s="37"/>
      <c r="I187" s="7"/>
    </row>
    <row r="188" spans="1:9" s="10" customFormat="1" ht="12.75">
      <c r="A188" s="8"/>
      <c r="B188" s="7"/>
      <c r="C188" s="8"/>
      <c r="D188" s="8"/>
      <c r="E188" s="42"/>
      <c r="F188" s="23"/>
      <c r="G188" s="31"/>
      <c r="H188" s="37"/>
      <c r="I188" s="8"/>
    </row>
    <row r="189" spans="1:9" s="10" customFormat="1" ht="12.75">
      <c r="A189" s="8"/>
      <c r="B189" s="7"/>
      <c r="C189" s="9"/>
      <c r="D189" s="7"/>
      <c r="E189" s="42"/>
      <c r="F189" s="23"/>
      <c r="G189" s="31"/>
      <c r="H189" s="37"/>
      <c r="I189" s="7"/>
    </row>
    <row r="190" spans="1:9" s="10" customFormat="1" ht="12.75">
      <c r="A190" s="8"/>
      <c r="B190" s="7"/>
      <c r="C190" s="8"/>
      <c r="D190" s="7"/>
      <c r="E190" s="42"/>
      <c r="F190" s="23"/>
      <c r="G190" s="31"/>
      <c r="H190" s="37"/>
      <c r="I190" s="7"/>
    </row>
    <row r="191" spans="1:9" s="10" customFormat="1" ht="12.75">
      <c r="A191" s="8"/>
      <c r="B191" s="7"/>
      <c r="C191" s="8"/>
      <c r="D191" s="7"/>
      <c r="E191" s="42"/>
      <c r="F191" s="23"/>
      <c r="G191" s="31"/>
      <c r="H191" s="37"/>
      <c r="I191" s="7"/>
    </row>
    <row r="192" spans="1:9" s="10" customFormat="1" ht="12.75">
      <c r="A192" s="8"/>
      <c r="B192" s="7"/>
      <c r="C192" s="9"/>
      <c r="D192" s="7"/>
      <c r="E192" s="42"/>
      <c r="F192" s="23"/>
      <c r="G192" s="31"/>
      <c r="H192" s="37"/>
      <c r="I192" s="7"/>
    </row>
    <row r="193" spans="1:9" s="10" customFormat="1" ht="12.75">
      <c r="A193" s="8"/>
      <c r="B193" s="7"/>
      <c r="C193" s="8"/>
      <c r="D193" s="7"/>
      <c r="E193" s="42"/>
      <c r="F193" s="23"/>
      <c r="G193" s="31"/>
      <c r="H193" s="37"/>
      <c r="I193" s="7"/>
    </row>
    <row r="194" spans="1:9" s="10" customFormat="1" ht="12.75">
      <c r="A194" s="8"/>
      <c r="B194" s="7"/>
      <c r="C194" s="9"/>
      <c r="D194" s="7"/>
      <c r="E194" s="42"/>
      <c r="F194" s="23"/>
      <c r="G194" s="31"/>
      <c r="H194" s="37"/>
      <c r="I194" s="7"/>
    </row>
    <row r="195" spans="1:9" s="10" customFormat="1" ht="12.75">
      <c r="A195" s="8"/>
      <c r="B195" s="7"/>
      <c r="C195" s="8"/>
      <c r="D195" s="7"/>
      <c r="E195" s="42"/>
      <c r="F195" s="23"/>
      <c r="G195" s="31"/>
      <c r="H195" s="37"/>
      <c r="I195" s="7"/>
    </row>
    <row r="196" spans="1:9" s="10" customFormat="1" ht="12.75">
      <c r="A196" s="8"/>
      <c r="B196" s="7"/>
      <c r="C196" s="8"/>
      <c r="D196" s="7"/>
      <c r="E196" s="42"/>
      <c r="F196" s="23"/>
      <c r="G196" s="31"/>
      <c r="H196" s="37"/>
      <c r="I196" s="7"/>
    </row>
    <row r="197" spans="1:9" s="10" customFormat="1" ht="12.75">
      <c r="A197" s="8"/>
      <c r="B197" s="7"/>
      <c r="C197" s="8"/>
      <c r="D197" s="7"/>
      <c r="E197" s="42"/>
      <c r="F197" s="23"/>
      <c r="G197" s="31"/>
      <c r="H197" s="37"/>
      <c r="I197" s="7"/>
    </row>
    <row r="198" spans="1:9" s="10" customFormat="1" ht="12.75">
      <c r="A198" s="8"/>
      <c r="B198" s="7"/>
      <c r="C198" s="8"/>
      <c r="D198" s="7"/>
      <c r="E198" s="42"/>
      <c r="F198" s="23"/>
      <c r="G198" s="31"/>
      <c r="H198" s="37"/>
      <c r="I198" s="7"/>
    </row>
    <row r="199" spans="1:9" s="10" customFormat="1" ht="12.75">
      <c r="A199" s="8"/>
      <c r="B199" s="7"/>
      <c r="C199" s="8"/>
      <c r="D199" s="7"/>
      <c r="E199" s="42"/>
      <c r="F199" s="23"/>
      <c r="G199" s="31"/>
      <c r="H199" s="37"/>
      <c r="I199" s="7"/>
    </row>
    <row r="200" spans="1:9" s="10" customFormat="1" ht="12.75">
      <c r="A200" s="8"/>
      <c r="B200" s="7"/>
      <c r="C200" s="8"/>
      <c r="D200" s="7"/>
      <c r="E200" s="42"/>
      <c r="F200" s="23"/>
      <c r="G200" s="31"/>
      <c r="H200" s="37"/>
      <c r="I200" s="7"/>
    </row>
    <row r="201" spans="1:9" s="10" customFormat="1" ht="12.75">
      <c r="A201" s="8"/>
      <c r="B201" s="7"/>
      <c r="C201" s="8"/>
      <c r="D201" s="7"/>
      <c r="E201" s="42"/>
      <c r="F201" s="23"/>
      <c r="G201" s="31"/>
      <c r="H201" s="37"/>
      <c r="I201" s="7"/>
    </row>
    <row r="202" spans="1:9" s="10" customFormat="1" ht="12.75">
      <c r="A202" s="8"/>
      <c r="B202" s="7"/>
      <c r="C202" s="8"/>
      <c r="D202" s="7"/>
      <c r="E202" s="42"/>
      <c r="F202" s="23"/>
      <c r="G202" s="31"/>
      <c r="H202" s="37"/>
      <c r="I202" s="7"/>
    </row>
    <row r="203" spans="1:9" s="10" customFormat="1" ht="12.75">
      <c r="A203" s="8"/>
      <c r="B203" s="7"/>
      <c r="C203" s="8"/>
      <c r="D203" s="7"/>
      <c r="E203" s="42"/>
      <c r="F203" s="23"/>
      <c r="G203" s="31"/>
      <c r="H203" s="37"/>
      <c r="I203" s="7"/>
    </row>
    <row r="204" spans="1:9" s="10" customFormat="1" ht="12.75">
      <c r="A204" s="8"/>
      <c r="B204" s="7"/>
      <c r="C204" s="8"/>
      <c r="D204" s="7"/>
      <c r="E204" s="42"/>
      <c r="F204" s="23"/>
      <c r="G204" s="31"/>
      <c r="H204" s="37"/>
      <c r="I204" s="7"/>
    </row>
    <row r="205" spans="1:9" s="10" customFormat="1" ht="12.75">
      <c r="A205" s="8"/>
      <c r="B205" s="7"/>
      <c r="C205" s="8"/>
      <c r="D205" s="7"/>
      <c r="E205" s="42"/>
      <c r="F205" s="23"/>
      <c r="G205" s="31"/>
      <c r="H205" s="37"/>
      <c r="I205" s="7"/>
    </row>
    <row r="206" spans="1:9" s="10" customFormat="1" ht="12.75">
      <c r="A206" s="8"/>
      <c r="B206" s="7"/>
      <c r="C206" s="9"/>
      <c r="D206" s="7"/>
      <c r="E206" s="42"/>
      <c r="F206" s="23"/>
      <c r="G206" s="31"/>
      <c r="H206" s="37"/>
      <c r="I206" s="7"/>
    </row>
    <row r="207" spans="1:9" s="10" customFormat="1" ht="12.75">
      <c r="A207" s="12"/>
      <c r="B207" s="7"/>
      <c r="C207" s="7"/>
      <c r="D207" s="7"/>
      <c r="E207" s="42"/>
      <c r="F207" s="23"/>
      <c r="G207" s="31"/>
      <c r="H207" s="37"/>
      <c r="I207" s="7"/>
    </row>
    <row r="208" spans="1:9" s="10" customFormat="1" ht="12.75">
      <c r="A208" s="7"/>
      <c r="B208" s="7"/>
      <c r="C208" s="7"/>
      <c r="D208" s="7"/>
      <c r="E208" s="42"/>
      <c r="F208" s="23"/>
      <c r="G208" s="31"/>
      <c r="H208" s="37"/>
      <c r="I208" s="7"/>
    </row>
    <row r="209" spans="1:9" s="10" customFormat="1" ht="12.75">
      <c r="A209" s="12"/>
      <c r="B209" s="7"/>
      <c r="C209" s="7"/>
      <c r="D209" s="7"/>
      <c r="E209" s="42"/>
      <c r="F209" s="23"/>
      <c r="G209" s="31"/>
      <c r="H209" s="37"/>
      <c r="I209" s="7"/>
    </row>
    <row r="210" spans="1:9" s="10" customFormat="1" ht="12.75">
      <c r="A210" s="7"/>
      <c r="B210" s="7"/>
      <c r="C210" s="7"/>
      <c r="D210" s="7"/>
      <c r="E210" s="42"/>
      <c r="F210" s="23"/>
      <c r="G210" s="31"/>
      <c r="H210" s="37"/>
      <c r="I210" s="7"/>
    </row>
    <row r="211" spans="1:9" s="10" customFormat="1" ht="12.75">
      <c r="A211" s="12"/>
      <c r="B211" s="7"/>
      <c r="C211" s="7"/>
      <c r="D211" s="7"/>
      <c r="E211" s="42"/>
      <c r="F211" s="23"/>
      <c r="G211" s="31"/>
      <c r="H211" s="37"/>
      <c r="I211" s="7"/>
    </row>
    <row r="212" spans="1:9" s="10" customFormat="1" ht="12.75">
      <c r="A212" s="12"/>
      <c r="B212" s="7"/>
      <c r="C212" s="7"/>
      <c r="D212" s="7"/>
      <c r="E212" s="42"/>
      <c r="F212" s="23"/>
      <c r="G212" s="31"/>
      <c r="H212" s="37"/>
      <c r="I212" s="7"/>
    </row>
    <row r="213" spans="1:9" s="10" customFormat="1" ht="12.75">
      <c r="A213" s="12"/>
      <c r="B213" s="7"/>
      <c r="C213" s="7"/>
      <c r="D213" s="7"/>
      <c r="E213" s="42"/>
      <c r="F213" s="23"/>
      <c r="G213" s="31"/>
      <c r="H213" s="37"/>
      <c r="I213" s="7"/>
    </row>
    <row r="214" spans="1:9" s="10" customFormat="1" ht="12.75">
      <c r="A214" s="12"/>
      <c r="B214" s="7"/>
      <c r="C214" s="7"/>
      <c r="D214" s="7"/>
      <c r="E214" s="42"/>
      <c r="F214" s="23"/>
      <c r="G214" s="31"/>
      <c r="H214" s="37"/>
      <c r="I214" s="7"/>
    </row>
    <row r="215" spans="1:9" s="10" customFormat="1" ht="12.75">
      <c r="A215" s="12"/>
      <c r="B215" s="7"/>
      <c r="C215" s="7"/>
      <c r="D215" s="7"/>
      <c r="E215" s="42"/>
      <c r="F215" s="23"/>
      <c r="G215" s="31"/>
      <c r="H215" s="37"/>
      <c r="I215" s="7"/>
    </row>
    <row r="216" spans="1:9" s="10" customFormat="1" ht="12.75">
      <c r="A216" s="7"/>
      <c r="B216" s="11"/>
      <c r="C216" s="7"/>
      <c r="D216" s="7"/>
      <c r="E216" s="42"/>
      <c r="F216" s="23"/>
      <c r="G216" s="31"/>
      <c r="H216" s="37"/>
      <c r="I216" s="7"/>
    </row>
    <row r="217" spans="1:9" s="10" customFormat="1" ht="12.75">
      <c r="A217" s="11"/>
      <c r="B217" s="7"/>
      <c r="C217" s="11"/>
      <c r="D217" s="7"/>
      <c r="E217" s="42"/>
      <c r="F217" s="23"/>
      <c r="G217" s="31"/>
      <c r="H217" s="37"/>
      <c r="I217" s="7"/>
    </row>
    <row r="218" spans="1:9" s="10" customFormat="1" ht="12.75">
      <c r="A218" s="8"/>
      <c r="B218" s="7"/>
      <c r="C218" s="8"/>
      <c r="D218" s="7"/>
      <c r="E218" s="42"/>
      <c r="F218" s="23"/>
      <c r="G218" s="31"/>
      <c r="H218" s="37"/>
      <c r="I218" s="7"/>
    </row>
    <row r="219" spans="1:9" s="10" customFormat="1" ht="12.75">
      <c r="A219" s="8"/>
      <c r="B219" s="7"/>
      <c r="C219" s="8"/>
      <c r="D219" s="7"/>
      <c r="E219" s="42"/>
      <c r="F219" s="23"/>
      <c r="G219" s="31"/>
      <c r="H219" s="37"/>
      <c r="I219" s="7"/>
    </row>
    <row r="220" spans="1:9" s="10" customFormat="1" ht="12.75">
      <c r="A220" s="8"/>
      <c r="B220" s="7"/>
      <c r="C220" s="8"/>
      <c r="D220" s="7"/>
      <c r="E220" s="42"/>
      <c r="F220" s="23"/>
      <c r="G220" s="31"/>
      <c r="H220" s="37"/>
      <c r="I220" s="7"/>
    </row>
    <row r="221" spans="1:9" s="10" customFormat="1" ht="12.75">
      <c r="A221" s="8"/>
      <c r="B221" s="7"/>
      <c r="C221" s="8"/>
      <c r="D221" s="7"/>
      <c r="E221" s="42"/>
      <c r="F221" s="23"/>
      <c r="G221" s="31"/>
      <c r="H221" s="37"/>
      <c r="I221" s="7"/>
    </row>
    <row r="222" spans="1:9" s="10" customFormat="1" ht="12.75">
      <c r="A222" s="8"/>
      <c r="B222" s="7"/>
      <c r="C222" s="8"/>
      <c r="D222" s="7"/>
      <c r="E222" s="42"/>
      <c r="F222" s="23"/>
      <c r="G222" s="31"/>
      <c r="H222" s="37"/>
      <c r="I222" s="7"/>
    </row>
    <row r="223" spans="1:9" s="10" customFormat="1" ht="12.75">
      <c r="A223" s="8"/>
      <c r="B223" s="7"/>
      <c r="C223" s="8"/>
      <c r="D223" s="7"/>
      <c r="E223" s="42"/>
      <c r="F223" s="23"/>
      <c r="G223" s="31"/>
      <c r="H223" s="37"/>
      <c r="I223" s="7"/>
    </row>
    <row r="224" spans="1:9" s="10" customFormat="1" ht="12.75">
      <c r="A224" s="8"/>
      <c r="B224" s="7"/>
      <c r="C224" s="8"/>
      <c r="D224" s="8"/>
      <c r="E224" s="42"/>
      <c r="F224" s="23"/>
      <c r="G224" s="31"/>
      <c r="H224" s="37"/>
      <c r="I224" s="8"/>
    </row>
    <row r="225" spans="1:9" s="10" customFormat="1" ht="12.75">
      <c r="A225" s="8"/>
      <c r="B225" s="7"/>
      <c r="C225" s="8"/>
      <c r="D225" s="7"/>
      <c r="E225" s="42"/>
      <c r="F225" s="23"/>
      <c r="G225" s="31"/>
      <c r="H225" s="37"/>
      <c r="I225" s="7"/>
    </row>
    <row r="226" spans="1:9" s="10" customFormat="1" ht="12.75">
      <c r="A226" s="8"/>
      <c r="B226" s="7"/>
      <c r="C226" s="8"/>
      <c r="D226" s="7"/>
      <c r="E226" s="42"/>
      <c r="F226" s="23"/>
      <c r="G226" s="31"/>
      <c r="H226" s="37"/>
      <c r="I226" s="7"/>
    </row>
    <row r="227" spans="1:9" s="10" customFormat="1" ht="12.75">
      <c r="A227" s="8"/>
      <c r="B227" s="7"/>
      <c r="C227" s="9"/>
      <c r="D227" s="7"/>
      <c r="E227" s="42"/>
      <c r="F227" s="23"/>
      <c r="G227" s="31"/>
      <c r="H227" s="37"/>
      <c r="I227" s="7"/>
    </row>
    <row r="228" spans="1:9" s="10" customFormat="1" ht="12.75">
      <c r="A228" s="8"/>
      <c r="B228" s="7"/>
      <c r="C228" s="8"/>
      <c r="D228" s="7"/>
      <c r="E228" s="42"/>
      <c r="F228" s="23"/>
      <c r="G228" s="31"/>
      <c r="H228" s="37"/>
      <c r="I228" s="7"/>
    </row>
    <row r="229" spans="1:9" s="10" customFormat="1" ht="12.75">
      <c r="A229" s="8"/>
      <c r="B229" s="7"/>
      <c r="C229" s="9"/>
      <c r="D229" s="7"/>
      <c r="E229" s="42"/>
      <c r="F229" s="23"/>
      <c r="G229" s="31"/>
      <c r="H229" s="37"/>
      <c r="I229" s="7"/>
    </row>
    <row r="230" spans="1:9" s="10" customFormat="1" ht="12.75">
      <c r="A230" s="8"/>
      <c r="B230" s="7"/>
      <c r="C230" s="8"/>
      <c r="D230" s="7"/>
      <c r="E230" s="42"/>
      <c r="F230" s="23"/>
      <c r="G230" s="31"/>
      <c r="H230" s="37"/>
      <c r="I230" s="7"/>
    </row>
    <row r="231" spans="1:9" s="10" customFormat="1" ht="12.75">
      <c r="A231" s="8"/>
      <c r="B231" s="7"/>
      <c r="C231" s="8"/>
      <c r="D231" s="7"/>
      <c r="E231" s="42"/>
      <c r="F231" s="23"/>
      <c r="G231" s="31"/>
      <c r="H231" s="37"/>
      <c r="I231" s="7"/>
    </row>
    <row r="232" spans="1:9" s="10" customFormat="1" ht="12.75">
      <c r="A232" s="8"/>
      <c r="B232" s="7"/>
      <c r="C232" s="8"/>
      <c r="D232" s="7"/>
      <c r="E232" s="42"/>
      <c r="F232" s="23"/>
      <c r="G232" s="31"/>
      <c r="H232" s="37"/>
      <c r="I232" s="7"/>
    </row>
    <row r="233" spans="1:9" s="10" customFormat="1" ht="12.75">
      <c r="A233" s="8"/>
      <c r="B233" s="7"/>
      <c r="C233" s="8"/>
      <c r="D233" s="7"/>
      <c r="E233" s="42"/>
      <c r="F233" s="23"/>
      <c r="G233" s="31"/>
      <c r="H233" s="37"/>
      <c r="I233" s="7"/>
    </row>
    <row r="234" spans="1:9" s="10" customFormat="1" ht="12.75">
      <c r="A234" s="8"/>
      <c r="B234" s="7"/>
      <c r="C234" s="8"/>
      <c r="D234" s="7"/>
      <c r="E234" s="42"/>
      <c r="F234" s="23"/>
      <c r="G234" s="31"/>
      <c r="H234" s="37"/>
      <c r="I234" s="7"/>
    </row>
    <row r="235" spans="1:9" s="10" customFormat="1" ht="12.75">
      <c r="A235" s="8"/>
      <c r="B235" s="7"/>
      <c r="C235" s="8"/>
      <c r="D235" s="7"/>
      <c r="E235" s="42"/>
      <c r="F235" s="23"/>
      <c r="G235" s="31"/>
      <c r="H235" s="37"/>
      <c r="I235" s="7"/>
    </row>
    <row r="236" spans="1:9" s="10" customFormat="1" ht="12.75">
      <c r="A236" s="8"/>
      <c r="B236" s="7"/>
      <c r="C236" s="8"/>
      <c r="D236" s="7"/>
      <c r="E236" s="42"/>
      <c r="F236" s="23"/>
      <c r="G236" s="31"/>
      <c r="H236" s="37"/>
      <c r="I236" s="7"/>
    </row>
    <row r="237" spans="1:9" s="10" customFormat="1" ht="12.75">
      <c r="A237" s="8"/>
      <c r="B237" s="7"/>
      <c r="C237" s="8"/>
      <c r="D237" s="7"/>
      <c r="E237" s="42"/>
      <c r="F237" s="23"/>
      <c r="G237" s="31"/>
      <c r="H237" s="37"/>
      <c r="I237" s="7"/>
    </row>
    <row r="238" spans="1:9" s="10" customFormat="1" ht="12.75">
      <c r="A238" s="8"/>
      <c r="B238" s="7"/>
      <c r="C238" s="8"/>
      <c r="D238" s="7"/>
      <c r="E238" s="42"/>
      <c r="F238" s="23"/>
      <c r="G238" s="31"/>
      <c r="H238" s="37"/>
      <c r="I238" s="7"/>
    </row>
    <row r="239" spans="1:9" s="10" customFormat="1" ht="12.75">
      <c r="A239" s="8"/>
      <c r="B239" s="7"/>
      <c r="C239" s="8"/>
      <c r="D239" s="7"/>
      <c r="E239" s="42"/>
      <c r="F239" s="23"/>
      <c r="G239" s="31"/>
      <c r="H239" s="37"/>
      <c r="I239" s="7"/>
    </row>
    <row r="240" spans="1:9" s="10" customFormat="1" ht="12.75">
      <c r="A240" s="8"/>
      <c r="B240" s="7"/>
      <c r="C240" s="8"/>
      <c r="D240" s="7"/>
      <c r="E240" s="42"/>
      <c r="F240" s="23"/>
      <c r="G240" s="31"/>
      <c r="H240" s="37"/>
      <c r="I240" s="7"/>
    </row>
    <row r="241" spans="1:9" s="10" customFormat="1" ht="12.75">
      <c r="A241" s="8"/>
      <c r="B241" s="7"/>
      <c r="C241" s="8"/>
      <c r="D241" s="7"/>
      <c r="E241" s="42"/>
      <c r="F241" s="23"/>
      <c r="G241" s="31"/>
      <c r="H241" s="37"/>
      <c r="I241" s="7"/>
    </row>
    <row r="242" spans="1:9" s="10" customFormat="1" ht="12.75">
      <c r="A242" s="8"/>
      <c r="B242" s="7"/>
      <c r="C242" s="9"/>
      <c r="D242" s="7"/>
      <c r="E242" s="42"/>
      <c r="F242" s="23"/>
      <c r="G242" s="31"/>
      <c r="H242" s="37"/>
      <c r="I242" s="7"/>
    </row>
    <row r="243" spans="1:9" s="10" customFormat="1" ht="12.75">
      <c r="A243" s="12"/>
      <c r="B243" s="7"/>
      <c r="C243" s="7"/>
      <c r="D243" s="7"/>
      <c r="E243" s="42"/>
      <c r="F243" s="23"/>
      <c r="G243" s="31"/>
      <c r="H243" s="37"/>
      <c r="I243" s="7"/>
    </row>
    <row r="244" spans="1:9" s="10" customFormat="1" ht="12.75">
      <c r="A244" s="12"/>
      <c r="B244" s="7"/>
      <c r="C244" s="7"/>
      <c r="D244" s="7"/>
      <c r="E244" s="42"/>
      <c r="F244" s="23"/>
      <c r="G244" s="31"/>
      <c r="H244" s="37"/>
      <c r="I244" s="7"/>
    </row>
    <row r="245" spans="1:9" s="10" customFormat="1" ht="12.75">
      <c r="A245" s="12"/>
      <c r="B245" s="7"/>
      <c r="C245" s="7"/>
      <c r="D245" s="7"/>
      <c r="E245" s="42"/>
      <c r="F245" s="23"/>
      <c r="G245" s="31"/>
      <c r="H245" s="37"/>
      <c r="I245" s="7"/>
    </row>
    <row r="246" spans="1:9" s="10" customFormat="1" ht="12.75">
      <c r="A246" s="7"/>
      <c r="B246" s="7"/>
      <c r="C246" s="7"/>
      <c r="D246" s="7"/>
      <c r="E246" s="42"/>
      <c r="F246" s="23"/>
      <c r="G246" s="31"/>
      <c r="H246" s="37"/>
      <c r="I246" s="7"/>
    </row>
    <row r="247" spans="1:9" s="10" customFormat="1" ht="12.75">
      <c r="A247" s="12"/>
      <c r="B247" s="7"/>
      <c r="C247" s="7"/>
      <c r="D247" s="7"/>
      <c r="E247" s="42"/>
      <c r="F247" s="23"/>
      <c r="G247" s="31"/>
      <c r="H247" s="37"/>
      <c r="I247" s="7"/>
    </row>
    <row r="248" spans="1:9" s="10" customFormat="1" ht="12.75">
      <c r="A248" s="12"/>
      <c r="B248" s="7"/>
      <c r="C248" s="7"/>
      <c r="D248" s="7"/>
      <c r="E248" s="42"/>
      <c r="F248" s="23"/>
      <c r="G248" s="31"/>
      <c r="H248" s="37"/>
      <c r="I248" s="7"/>
    </row>
    <row r="249" spans="1:9" s="10" customFormat="1" ht="12.75">
      <c r="A249" s="12"/>
      <c r="B249" s="7"/>
      <c r="C249" s="7"/>
      <c r="D249" s="7"/>
      <c r="E249" s="42"/>
      <c r="F249" s="23"/>
      <c r="G249" s="31"/>
      <c r="H249" s="37"/>
      <c r="I249" s="7"/>
    </row>
    <row r="250" spans="1:9" s="10" customFormat="1" ht="12.75">
      <c r="A250" s="12"/>
      <c r="B250" s="7"/>
      <c r="C250" s="7"/>
      <c r="D250" s="7"/>
      <c r="E250" s="42"/>
      <c r="F250" s="23"/>
      <c r="G250" s="31"/>
      <c r="H250" s="37"/>
      <c r="I250" s="7"/>
    </row>
    <row r="251" spans="1:9" s="10" customFormat="1" ht="12.75">
      <c r="A251" s="12"/>
      <c r="B251" s="7"/>
      <c r="C251" s="7"/>
      <c r="D251" s="7"/>
      <c r="E251" s="42"/>
      <c r="F251" s="23"/>
      <c r="G251" s="31"/>
      <c r="H251" s="37"/>
      <c r="I251" s="7"/>
    </row>
    <row r="252" spans="1:9" s="10" customFormat="1" ht="12.75">
      <c r="A252" s="7"/>
      <c r="B252" s="11"/>
      <c r="C252" s="7"/>
      <c r="D252" s="7"/>
      <c r="E252" s="42"/>
      <c r="F252" s="23"/>
      <c r="G252" s="31"/>
      <c r="H252" s="37"/>
      <c r="I252" s="7"/>
    </row>
    <row r="253" spans="1:9" s="10" customFormat="1" ht="12.75">
      <c r="A253" s="11"/>
      <c r="B253" s="7"/>
      <c r="C253" s="11"/>
      <c r="D253" s="7"/>
      <c r="E253" s="42"/>
      <c r="F253" s="23"/>
      <c r="G253" s="31"/>
      <c r="H253" s="37"/>
      <c r="I253" s="7"/>
    </row>
    <row r="254" spans="1:9" s="10" customFormat="1" ht="12.75">
      <c r="A254" s="8"/>
      <c r="B254" s="7"/>
      <c r="C254" s="8"/>
      <c r="D254" s="7"/>
      <c r="E254" s="42"/>
      <c r="F254" s="23"/>
      <c r="G254" s="31"/>
      <c r="H254" s="37"/>
      <c r="I254" s="7"/>
    </row>
    <row r="255" spans="1:9" s="10" customFormat="1" ht="12.75">
      <c r="A255" s="8"/>
      <c r="B255" s="7"/>
      <c r="C255" s="8"/>
      <c r="D255" s="7"/>
      <c r="E255" s="42"/>
      <c r="F255" s="23"/>
      <c r="G255" s="31"/>
      <c r="H255" s="37"/>
      <c r="I255" s="7"/>
    </row>
    <row r="256" spans="1:9" s="10" customFormat="1" ht="12.75">
      <c r="A256" s="8"/>
      <c r="B256" s="7"/>
      <c r="C256" s="8"/>
      <c r="D256" s="7"/>
      <c r="E256" s="42"/>
      <c r="F256" s="23"/>
      <c r="G256" s="31"/>
      <c r="H256" s="37"/>
      <c r="I256" s="7"/>
    </row>
    <row r="257" spans="1:9" s="10" customFormat="1" ht="12.75">
      <c r="A257" s="8"/>
      <c r="B257" s="7"/>
      <c r="C257" s="8"/>
      <c r="D257" s="7"/>
      <c r="E257" s="42"/>
      <c r="F257" s="23"/>
      <c r="G257" s="31"/>
      <c r="H257" s="37"/>
      <c r="I257" s="7"/>
    </row>
    <row r="258" spans="1:9" s="10" customFormat="1" ht="12.75">
      <c r="A258" s="8"/>
      <c r="B258" s="7"/>
      <c r="C258" s="8"/>
      <c r="D258" s="7"/>
      <c r="E258" s="42"/>
      <c r="F258" s="23"/>
      <c r="G258" s="31"/>
      <c r="H258" s="37"/>
      <c r="I258" s="7"/>
    </row>
    <row r="259" spans="1:9" s="10" customFormat="1" ht="12.75">
      <c r="A259" s="8"/>
      <c r="B259" s="7"/>
      <c r="C259" s="8"/>
      <c r="D259" s="7"/>
      <c r="E259" s="42"/>
      <c r="F259" s="23"/>
      <c r="G259" s="31"/>
      <c r="H259" s="37"/>
      <c r="I259" s="7"/>
    </row>
    <row r="260" spans="1:9" s="10" customFormat="1" ht="12.75">
      <c r="A260" s="8"/>
      <c r="B260" s="7"/>
      <c r="C260" s="8"/>
      <c r="D260" s="8"/>
      <c r="E260" s="42"/>
      <c r="F260" s="23"/>
      <c r="G260" s="31"/>
      <c r="H260" s="37"/>
      <c r="I260" s="8"/>
    </row>
    <row r="261" spans="1:9" s="10" customFormat="1" ht="12.75">
      <c r="A261" s="8"/>
      <c r="B261" s="7"/>
      <c r="C261" s="8"/>
      <c r="D261" s="7"/>
      <c r="E261" s="42"/>
      <c r="F261" s="23"/>
      <c r="G261" s="31"/>
      <c r="H261" s="37"/>
      <c r="I261" s="7"/>
    </row>
    <row r="262" spans="1:9" s="10" customFormat="1" ht="12.75">
      <c r="A262" s="8"/>
      <c r="B262" s="7"/>
      <c r="C262" s="8"/>
      <c r="D262" s="7"/>
      <c r="E262" s="42"/>
      <c r="F262" s="23"/>
      <c r="G262" s="31"/>
      <c r="H262" s="37"/>
      <c r="I262" s="7"/>
    </row>
    <row r="263" spans="1:9" s="10" customFormat="1" ht="12.75">
      <c r="A263" s="8"/>
      <c r="B263" s="7"/>
      <c r="C263" s="9"/>
      <c r="D263" s="7"/>
      <c r="E263" s="42"/>
      <c r="F263" s="23"/>
      <c r="G263" s="31"/>
      <c r="H263" s="37"/>
      <c r="I263" s="7"/>
    </row>
    <row r="264" spans="1:9" s="10" customFormat="1" ht="12.75">
      <c r="A264" s="8"/>
      <c r="B264" s="7"/>
      <c r="C264" s="8"/>
      <c r="D264" s="7"/>
      <c r="E264" s="42"/>
      <c r="F264" s="23"/>
      <c r="G264" s="31"/>
      <c r="H264" s="37"/>
      <c r="I264" s="7"/>
    </row>
    <row r="265" spans="1:9" s="10" customFormat="1" ht="12.75">
      <c r="A265" s="8"/>
      <c r="B265" s="7"/>
      <c r="C265" s="9"/>
      <c r="D265" s="7"/>
      <c r="E265" s="42"/>
      <c r="F265" s="23"/>
      <c r="G265" s="31"/>
      <c r="H265" s="37"/>
      <c r="I265" s="7"/>
    </row>
    <row r="266" spans="1:9" s="10" customFormat="1" ht="12.75">
      <c r="A266" s="8"/>
      <c r="B266" s="7"/>
      <c r="C266" s="8"/>
      <c r="D266" s="7"/>
      <c r="E266" s="42"/>
      <c r="F266" s="23"/>
      <c r="G266" s="31"/>
      <c r="H266" s="37"/>
      <c r="I266" s="7"/>
    </row>
    <row r="267" spans="1:9" s="10" customFormat="1" ht="12.75">
      <c r="A267" s="8"/>
      <c r="B267" s="7"/>
      <c r="C267" s="8"/>
      <c r="D267" s="7"/>
      <c r="E267" s="42"/>
      <c r="F267" s="23"/>
      <c r="G267" s="31"/>
      <c r="H267" s="37"/>
      <c r="I267" s="7"/>
    </row>
    <row r="268" spans="1:9" s="10" customFormat="1" ht="12.75">
      <c r="A268" s="8"/>
      <c r="B268" s="7"/>
      <c r="C268" s="8"/>
      <c r="D268" s="7"/>
      <c r="E268" s="42"/>
      <c r="F268" s="23"/>
      <c r="G268" s="31"/>
      <c r="H268" s="37"/>
      <c r="I268" s="7"/>
    </row>
    <row r="269" spans="1:9" s="10" customFormat="1" ht="12.75">
      <c r="A269" s="8"/>
      <c r="B269" s="7"/>
      <c r="C269" s="8"/>
      <c r="D269" s="7"/>
      <c r="E269" s="42"/>
      <c r="F269" s="23"/>
      <c r="G269" s="31"/>
      <c r="H269" s="37"/>
      <c r="I269" s="7"/>
    </row>
    <row r="270" spans="1:9" s="10" customFormat="1" ht="12.75">
      <c r="A270" s="8"/>
      <c r="B270" s="7"/>
      <c r="C270" s="8"/>
      <c r="D270" s="7"/>
      <c r="E270" s="42"/>
      <c r="F270" s="23"/>
      <c r="G270" s="31"/>
      <c r="H270" s="37"/>
      <c r="I270" s="7"/>
    </row>
    <row r="271" spans="1:9" s="10" customFormat="1" ht="12.75">
      <c r="A271" s="8"/>
      <c r="B271" s="7"/>
      <c r="C271" s="8"/>
      <c r="D271" s="7"/>
      <c r="E271" s="42"/>
      <c r="F271" s="23"/>
      <c r="G271" s="31"/>
      <c r="H271" s="37"/>
      <c r="I271" s="7"/>
    </row>
    <row r="272" spans="1:9" s="10" customFormat="1" ht="12.75">
      <c r="A272" s="8"/>
      <c r="B272" s="7"/>
      <c r="C272" s="8"/>
      <c r="D272" s="7"/>
      <c r="E272" s="42"/>
      <c r="F272" s="23"/>
      <c r="G272" s="31"/>
      <c r="H272" s="37"/>
      <c r="I272" s="7"/>
    </row>
    <row r="273" spans="1:9" s="10" customFormat="1" ht="12.75">
      <c r="A273" s="8"/>
      <c r="B273" s="7"/>
      <c r="C273" s="8"/>
      <c r="D273" s="7"/>
      <c r="E273" s="42"/>
      <c r="F273" s="23"/>
      <c r="G273" s="31"/>
      <c r="H273" s="37"/>
      <c r="I273" s="7"/>
    </row>
    <row r="274" spans="1:9" s="10" customFormat="1" ht="12.75">
      <c r="A274" s="8"/>
      <c r="B274" s="7"/>
      <c r="C274" s="8"/>
      <c r="D274" s="7"/>
      <c r="E274" s="42"/>
      <c r="F274" s="23"/>
      <c r="G274" s="31"/>
      <c r="H274" s="37"/>
      <c r="I274" s="7"/>
    </row>
    <row r="275" spans="1:9" s="10" customFormat="1" ht="12.75">
      <c r="A275" s="8"/>
      <c r="B275" s="7"/>
      <c r="C275" s="8"/>
      <c r="D275" s="7"/>
      <c r="E275" s="42"/>
      <c r="F275" s="23"/>
      <c r="G275" s="31"/>
      <c r="H275" s="37"/>
      <c r="I275" s="7"/>
    </row>
    <row r="276" spans="1:9" s="10" customFormat="1" ht="12.75">
      <c r="A276" s="8"/>
      <c r="B276" s="7"/>
      <c r="C276" s="8"/>
      <c r="D276" s="7"/>
      <c r="E276" s="42"/>
      <c r="F276" s="23"/>
      <c r="G276" s="31"/>
      <c r="H276" s="37"/>
      <c r="I276" s="7"/>
    </row>
    <row r="277" spans="1:9" s="10" customFormat="1" ht="12.75">
      <c r="A277" s="8"/>
      <c r="B277" s="7"/>
      <c r="C277" s="8"/>
      <c r="D277" s="7"/>
      <c r="E277" s="42"/>
      <c r="F277" s="23"/>
      <c r="G277" s="31"/>
      <c r="H277" s="37"/>
      <c r="I277" s="7"/>
    </row>
    <row r="278" spans="1:9" s="10" customFormat="1" ht="12.75">
      <c r="A278" s="8"/>
      <c r="B278" s="7"/>
      <c r="C278" s="8"/>
      <c r="D278" s="7"/>
      <c r="E278" s="42"/>
      <c r="F278" s="23"/>
      <c r="G278" s="31"/>
      <c r="H278" s="37"/>
      <c r="I278" s="7"/>
    </row>
    <row r="279" spans="1:9" s="10" customFormat="1" ht="12.75">
      <c r="A279" s="8"/>
      <c r="B279" s="7"/>
      <c r="C279" s="9"/>
      <c r="D279" s="7"/>
      <c r="E279" s="42"/>
      <c r="F279" s="23"/>
      <c r="G279" s="31"/>
      <c r="H279" s="37"/>
      <c r="I279" s="7"/>
    </row>
    <row r="280" spans="1:9" s="10" customFormat="1" ht="12.75">
      <c r="A280" s="12"/>
      <c r="B280" s="7"/>
      <c r="C280" s="7"/>
      <c r="D280" s="7"/>
      <c r="E280" s="42"/>
      <c r="F280" s="23"/>
      <c r="G280" s="31"/>
      <c r="H280" s="37"/>
      <c r="I280" s="7"/>
    </row>
    <row r="281" spans="1:9" s="10" customFormat="1" ht="12.75">
      <c r="A281" s="12"/>
      <c r="B281" s="7"/>
      <c r="C281" s="7"/>
      <c r="D281" s="7"/>
      <c r="E281" s="42"/>
      <c r="F281" s="23"/>
      <c r="G281" s="31"/>
      <c r="H281" s="37"/>
      <c r="I281" s="7"/>
    </row>
    <row r="282" spans="1:9" s="10" customFormat="1" ht="12.75">
      <c r="A282" s="12"/>
      <c r="B282" s="7"/>
      <c r="C282" s="7"/>
      <c r="D282" s="7"/>
      <c r="E282" s="42"/>
      <c r="F282" s="23"/>
      <c r="G282" s="31"/>
      <c r="H282" s="37"/>
      <c r="I282" s="7"/>
    </row>
    <row r="283" spans="1:9" s="10" customFormat="1" ht="12.75">
      <c r="A283" s="12"/>
      <c r="B283" s="7"/>
      <c r="C283" s="7"/>
      <c r="D283" s="7"/>
      <c r="E283" s="42"/>
      <c r="F283" s="23"/>
      <c r="G283" s="31"/>
      <c r="H283" s="37"/>
      <c r="I283" s="7"/>
    </row>
    <row r="284" spans="1:9" s="10" customFormat="1" ht="12.75">
      <c r="A284" s="12"/>
      <c r="B284" s="7"/>
      <c r="C284" s="7"/>
      <c r="D284" s="7"/>
      <c r="E284" s="42"/>
      <c r="F284" s="23"/>
      <c r="G284" s="31"/>
      <c r="H284" s="37"/>
      <c r="I284" s="7"/>
    </row>
    <row r="285" spans="1:9" s="10" customFormat="1" ht="12.75">
      <c r="A285" s="12"/>
      <c r="B285" s="7"/>
      <c r="C285" s="7"/>
      <c r="D285" s="7"/>
      <c r="E285" s="42"/>
      <c r="F285" s="23"/>
      <c r="G285" s="31"/>
      <c r="H285" s="37"/>
      <c r="I285" s="7"/>
    </row>
    <row r="286" spans="1:9" s="10" customFormat="1" ht="12.75">
      <c r="A286" s="12"/>
      <c r="B286" s="7"/>
      <c r="C286" s="7"/>
      <c r="D286" s="7"/>
      <c r="E286" s="42"/>
      <c r="F286" s="23"/>
      <c r="G286" s="31"/>
      <c r="H286" s="37"/>
      <c r="I286" s="7"/>
    </row>
    <row r="287" spans="1:9" s="10" customFormat="1" ht="12.75">
      <c r="A287" s="7"/>
      <c r="B287" s="7"/>
      <c r="C287" s="7"/>
      <c r="D287" s="7"/>
      <c r="E287" s="42"/>
      <c r="F287" s="23"/>
      <c r="G287" s="31"/>
      <c r="H287" s="37"/>
      <c r="I287" s="7"/>
    </row>
    <row r="288" spans="1:9" s="10" customFormat="1" ht="12.75">
      <c r="A288" s="12"/>
      <c r="B288" s="7"/>
      <c r="C288" s="7"/>
      <c r="D288" s="7"/>
      <c r="E288" s="42"/>
      <c r="F288" s="23"/>
      <c r="G288" s="31"/>
      <c r="H288" s="37"/>
      <c r="I288" s="7"/>
    </row>
    <row r="289" spans="1:9" s="10" customFormat="1" ht="12.75">
      <c r="A289" s="12"/>
      <c r="B289" s="7"/>
      <c r="C289" s="7"/>
      <c r="D289" s="7"/>
      <c r="E289" s="42"/>
      <c r="F289" s="23"/>
      <c r="G289" s="31"/>
      <c r="H289" s="37"/>
      <c r="I289" s="7"/>
    </row>
    <row r="290" spans="1:9" s="10" customFormat="1" ht="12.75">
      <c r="A290" s="12"/>
      <c r="B290" s="7"/>
      <c r="C290" s="7"/>
      <c r="D290" s="7"/>
      <c r="E290" s="42"/>
      <c r="F290" s="23"/>
      <c r="G290" s="31"/>
      <c r="H290" s="37"/>
      <c r="I290" s="7"/>
    </row>
    <row r="291" spans="1:9" s="10" customFormat="1" ht="12.75">
      <c r="A291" s="7"/>
      <c r="B291" s="11"/>
      <c r="C291" s="7"/>
      <c r="D291" s="7"/>
      <c r="E291" s="42"/>
      <c r="F291" s="23"/>
      <c r="G291" s="31"/>
      <c r="H291" s="37"/>
      <c r="I291" s="7"/>
    </row>
    <row r="292" spans="1:9" s="10" customFormat="1" ht="12.75">
      <c r="A292" s="11"/>
      <c r="B292" s="7"/>
      <c r="C292" s="11"/>
      <c r="D292" s="7"/>
      <c r="E292" s="42"/>
      <c r="F292" s="23"/>
      <c r="G292" s="31"/>
      <c r="H292" s="37"/>
      <c r="I292" s="7"/>
    </row>
    <row r="293" spans="1:9" s="10" customFormat="1" ht="12.75">
      <c r="A293" s="8"/>
      <c r="B293" s="7"/>
      <c r="C293" s="8"/>
      <c r="D293" s="7"/>
      <c r="E293" s="42"/>
      <c r="F293" s="23"/>
      <c r="G293" s="31"/>
      <c r="H293" s="37"/>
      <c r="I293" s="7"/>
    </row>
    <row r="294" spans="1:9" s="10" customFormat="1" ht="12.75">
      <c r="A294" s="8"/>
      <c r="B294" s="7"/>
      <c r="C294" s="8"/>
      <c r="D294" s="7"/>
      <c r="E294" s="42"/>
      <c r="F294" s="23"/>
      <c r="G294" s="31"/>
      <c r="H294" s="37"/>
      <c r="I294" s="7"/>
    </row>
    <row r="295" spans="1:9" s="10" customFormat="1" ht="12.75">
      <c r="A295" s="8"/>
      <c r="B295" s="7"/>
      <c r="C295" s="8"/>
      <c r="D295" s="7"/>
      <c r="E295" s="42"/>
      <c r="F295" s="23"/>
      <c r="G295" s="31"/>
      <c r="H295" s="37"/>
      <c r="I295" s="7"/>
    </row>
    <row r="296" spans="1:9" s="10" customFormat="1" ht="12.75">
      <c r="A296" s="8"/>
      <c r="B296" s="7"/>
      <c r="C296" s="8"/>
      <c r="D296" s="7"/>
      <c r="E296" s="42"/>
      <c r="F296" s="23"/>
      <c r="G296" s="31"/>
      <c r="H296" s="37"/>
      <c r="I296" s="7"/>
    </row>
    <row r="297" spans="1:9" s="10" customFormat="1" ht="12.75">
      <c r="A297" s="8"/>
      <c r="B297" s="7"/>
      <c r="C297" s="8"/>
      <c r="D297" s="7"/>
      <c r="E297" s="42"/>
      <c r="F297" s="23"/>
      <c r="G297" s="31"/>
      <c r="H297" s="37"/>
      <c r="I297" s="7"/>
    </row>
    <row r="298" spans="1:9" s="10" customFormat="1" ht="12.75">
      <c r="A298" s="8"/>
      <c r="B298" s="7"/>
      <c r="C298" s="8"/>
      <c r="D298" s="7"/>
      <c r="E298" s="42"/>
      <c r="F298" s="23"/>
      <c r="G298" s="31"/>
      <c r="H298" s="37"/>
      <c r="I298" s="7"/>
    </row>
    <row r="299" spans="1:9" s="10" customFormat="1" ht="12.75">
      <c r="A299" s="8"/>
      <c r="B299" s="7"/>
      <c r="C299" s="9"/>
      <c r="D299" s="7"/>
      <c r="E299" s="42"/>
      <c r="F299" s="23"/>
      <c r="G299" s="31"/>
      <c r="H299" s="37"/>
      <c r="I299" s="7"/>
    </row>
    <row r="300" spans="1:9" s="10" customFormat="1" ht="12.75">
      <c r="A300" s="8"/>
      <c r="B300" s="7"/>
      <c r="C300" s="8"/>
      <c r="D300" s="7"/>
      <c r="E300" s="42"/>
      <c r="F300" s="23"/>
      <c r="G300" s="31"/>
      <c r="H300" s="37"/>
      <c r="I300" s="7"/>
    </row>
    <row r="301" spans="1:9" s="10" customFormat="1" ht="12.75">
      <c r="A301" s="8"/>
      <c r="B301" s="7"/>
      <c r="C301" s="9"/>
      <c r="D301" s="7"/>
      <c r="E301" s="42"/>
      <c r="F301" s="23"/>
      <c r="G301" s="31"/>
      <c r="H301" s="37"/>
      <c r="I301" s="7"/>
    </row>
    <row r="302" spans="1:9" s="10" customFormat="1" ht="12.75">
      <c r="A302" s="8"/>
      <c r="B302" s="7"/>
      <c r="C302" s="8"/>
      <c r="D302" s="7"/>
      <c r="E302" s="42"/>
      <c r="F302" s="23"/>
      <c r="G302" s="31"/>
      <c r="H302" s="37"/>
      <c r="I302" s="7"/>
    </row>
    <row r="303" spans="1:9" s="10" customFormat="1" ht="12.75">
      <c r="A303" s="8"/>
      <c r="B303" s="7"/>
      <c r="C303" s="8"/>
      <c r="D303" s="7"/>
      <c r="E303" s="42"/>
      <c r="F303" s="23"/>
      <c r="G303" s="31"/>
      <c r="H303" s="37"/>
      <c r="I303" s="7"/>
    </row>
    <row r="304" spans="1:9" s="10" customFormat="1" ht="12.75">
      <c r="A304" s="8"/>
      <c r="B304" s="7"/>
      <c r="C304" s="8"/>
      <c r="D304" s="7"/>
      <c r="E304" s="42"/>
      <c r="F304" s="23"/>
      <c r="G304" s="31"/>
      <c r="H304" s="37"/>
      <c r="I304" s="7"/>
    </row>
    <row r="305" spans="1:9" s="10" customFormat="1" ht="12.75">
      <c r="A305" s="8"/>
      <c r="B305" s="7"/>
      <c r="C305" s="8"/>
      <c r="D305" s="7"/>
      <c r="E305" s="42"/>
      <c r="F305" s="23"/>
      <c r="G305" s="31"/>
      <c r="H305" s="37"/>
      <c r="I305" s="7"/>
    </row>
    <row r="306" spans="1:9" s="10" customFormat="1" ht="12.75">
      <c r="A306" s="8"/>
      <c r="B306" s="7"/>
      <c r="C306" s="8"/>
      <c r="D306" s="7"/>
      <c r="E306" s="42"/>
      <c r="F306" s="23"/>
      <c r="G306" s="31"/>
      <c r="H306" s="37"/>
      <c r="I306" s="7"/>
    </row>
    <row r="307" spans="1:9" s="10" customFormat="1" ht="12.75">
      <c r="A307" s="8"/>
      <c r="B307" s="7"/>
      <c r="C307" s="8"/>
      <c r="D307" s="7"/>
      <c r="E307" s="42"/>
      <c r="F307" s="23"/>
      <c r="G307" s="31"/>
      <c r="H307" s="37"/>
      <c r="I307" s="7"/>
    </row>
    <row r="308" spans="1:9" s="10" customFormat="1" ht="12.75">
      <c r="A308" s="8"/>
      <c r="B308" s="7"/>
      <c r="C308" s="8"/>
      <c r="D308" s="7"/>
      <c r="E308" s="42"/>
      <c r="F308" s="23"/>
      <c r="G308" s="31"/>
      <c r="H308" s="37"/>
      <c r="I308" s="7"/>
    </row>
    <row r="309" spans="1:9" s="10" customFormat="1" ht="12.75">
      <c r="A309" s="8"/>
      <c r="B309" s="7"/>
      <c r="C309" s="8"/>
      <c r="D309" s="7"/>
      <c r="E309" s="42"/>
      <c r="F309" s="23"/>
      <c r="G309" s="31"/>
      <c r="H309" s="37"/>
      <c r="I309" s="7"/>
    </row>
    <row r="310" spans="1:9" s="10" customFormat="1" ht="12.75">
      <c r="A310" s="8"/>
      <c r="B310" s="7"/>
      <c r="C310" s="8"/>
      <c r="D310" s="7"/>
      <c r="E310" s="42"/>
      <c r="F310" s="23"/>
      <c r="G310" s="31"/>
      <c r="H310" s="37"/>
      <c r="I310" s="7"/>
    </row>
    <row r="311" spans="1:9" s="10" customFormat="1" ht="12.75">
      <c r="A311" s="8"/>
      <c r="B311" s="7"/>
      <c r="C311" s="8"/>
      <c r="D311" s="7"/>
      <c r="E311" s="42"/>
      <c r="F311" s="23"/>
      <c r="G311" s="31"/>
      <c r="H311" s="37"/>
      <c r="I311" s="7"/>
    </row>
    <row r="312" spans="1:9" s="10" customFormat="1" ht="12.75">
      <c r="A312" s="8"/>
      <c r="B312" s="7"/>
      <c r="C312" s="8"/>
      <c r="D312" s="7"/>
      <c r="E312" s="42"/>
      <c r="F312" s="23"/>
      <c r="G312" s="31"/>
      <c r="H312" s="37"/>
      <c r="I312" s="7"/>
    </row>
    <row r="313" spans="1:9" s="10" customFormat="1" ht="12.75">
      <c r="A313" s="8"/>
      <c r="B313" s="7"/>
      <c r="C313" s="8"/>
      <c r="D313" s="7"/>
      <c r="E313" s="42"/>
      <c r="F313" s="23"/>
      <c r="G313" s="31"/>
      <c r="H313" s="37"/>
      <c r="I313" s="7"/>
    </row>
    <row r="314" spans="1:9" s="10" customFormat="1" ht="12.75">
      <c r="A314" s="8"/>
      <c r="B314" s="7"/>
      <c r="C314" s="8"/>
      <c r="D314" s="7"/>
      <c r="E314" s="42"/>
      <c r="F314" s="23"/>
      <c r="G314" s="31"/>
      <c r="H314" s="37"/>
      <c r="I314" s="7"/>
    </row>
    <row r="315" spans="1:9" s="10" customFormat="1" ht="12.75">
      <c r="A315" s="8"/>
      <c r="B315" s="7"/>
      <c r="C315" s="9"/>
      <c r="D315" s="7"/>
      <c r="E315" s="42"/>
      <c r="F315" s="23"/>
      <c r="G315" s="31"/>
      <c r="H315" s="37"/>
      <c r="I315" s="7"/>
    </row>
    <row r="316" spans="1:9" s="10" customFormat="1" ht="12.75">
      <c r="A316" s="7"/>
      <c r="B316" s="7"/>
      <c r="C316" s="7"/>
      <c r="D316" s="7"/>
      <c r="E316" s="42"/>
      <c r="F316" s="23"/>
      <c r="G316" s="31"/>
      <c r="H316" s="37"/>
      <c r="I316" s="7"/>
    </row>
    <row r="317" spans="1:9" s="10" customFormat="1" ht="12.75">
      <c r="A317" s="7"/>
      <c r="B317" s="7"/>
      <c r="C317" s="7"/>
      <c r="D317" s="7"/>
      <c r="E317" s="42"/>
      <c r="F317" s="23"/>
      <c r="G317" s="31"/>
      <c r="H317" s="37"/>
      <c r="I317" s="7"/>
    </row>
    <row r="318" spans="1:9" s="10" customFormat="1" ht="12.75">
      <c r="A318" s="7"/>
      <c r="B318" s="7"/>
      <c r="C318" s="7"/>
      <c r="D318" s="7"/>
      <c r="E318" s="42"/>
      <c r="F318" s="23"/>
      <c r="G318" s="31"/>
      <c r="H318" s="37"/>
      <c r="I318" s="7"/>
    </row>
    <row r="319" spans="1:9" s="10" customFormat="1" ht="12.75">
      <c r="A319" s="12"/>
      <c r="B319" s="7"/>
      <c r="C319" s="7"/>
      <c r="D319" s="7"/>
      <c r="E319" s="42"/>
      <c r="F319" s="23"/>
      <c r="G319" s="31"/>
      <c r="H319" s="37"/>
      <c r="I319" s="7"/>
    </row>
    <row r="320" spans="1:9" s="10" customFormat="1" ht="12.75">
      <c r="A320" s="7"/>
      <c r="B320" s="7"/>
      <c r="C320" s="7"/>
      <c r="D320" s="7"/>
      <c r="E320" s="42"/>
      <c r="F320" s="23"/>
      <c r="G320" s="31"/>
      <c r="H320" s="37"/>
      <c r="I320" s="7"/>
    </row>
    <row r="321" spans="1:9" s="10" customFormat="1" ht="12.75">
      <c r="A321" s="12"/>
      <c r="B321" s="7"/>
      <c r="C321" s="7"/>
      <c r="D321" s="7"/>
      <c r="E321" s="42"/>
      <c r="F321" s="23"/>
      <c r="G321" s="31"/>
      <c r="H321" s="37"/>
      <c r="I321" s="7"/>
    </row>
    <row r="322" spans="1:9" s="10" customFormat="1" ht="12.75">
      <c r="A322" s="12"/>
      <c r="B322" s="7"/>
      <c r="C322" s="7"/>
      <c r="D322" s="7"/>
      <c r="E322" s="42"/>
      <c r="F322" s="23"/>
      <c r="G322" s="31"/>
      <c r="H322" s="37"/>
      <c r="I322" s="7"/>
    </row>
    <row r="323" spans="1:9" s="10" customFormat="1" ht="12.75">
      <c r="A323" s="7"/>
      <c r="B323" s="7"/>
      <c r="C323" s="7"/>
      <c r="D323" s="7"/>
      <c r="E323" s="42"/>
      <c r="F323" s="23"/>
      <c r="G323" s="31"/>
      <c r="H323" s="37"/>
      <c r="I323" s="7"/>
    </row>
    <row r="324" spans="1:9" s="10" customFormat="1" ht="12.75">
      <c r="A324" s="12"/>
      <c r="B324" s="7"/>
      <c r="C324" s="7"/>
      <c r="D324" s="7"/>
      <c r="E324" s="42"/>
      <c r="F324" s="23"/>
      <c r="G324" s="31"/>
      <c r="H324" s="37"/>
      <c r="I324" s="7"/>
    </row>
    <row r="325" spans="1:9" s="10" customFormat="1" ht="12.75">
      <c r="A325" s="12"/>
      <c r="B325" s="7"/>
      <c r="C325" s="7"/>
      <c r="D325" s="7"/>
      <c r="E325" s="42"/>
      <c r="F325" s="23"/>
      <c r="G325" s="31"/>
      <c r="H325" s="37"/>
      <c r="I325" s="7"/>
    </row>
    <row r="326" spans="1:9" s="10" customFormat="1" ht="12.75">
      <c r="A326" s="12"/>
      <c r="B326" s="7"/>
      <c r="C326" s="7"/>
      <c r="D326" s="7"/>
      <c r="E326" s="42"/>
      <c r="F326" s="23"/>
      <c r="G326" s="31"/>
      <c r="H326" s="37"/>
      <c r="I326" s="7"/>
    </row>
    <row r="327" spans="1:9" s="10" customFormat="1" ht="12.75">
      <c r="A327" s="7"/>
      <c r="B327" s="11"/>
      <c r="C327" s="7"/>
      <c r="D327" s="7"/>
      <c r="E327" s="42"/>
      <c r="F327" s="23"/>
      <c r="G327" s="31"/>
      <c r="H327" s="37"/>
      <c r="I327" s="7"/>
    </row>
    <row r="328" spans="1:9" s="10" customFormat="1" ht="12.75">
      <c r="A328" s="11"/>
      <c r="B328" s="7"/>
      <c r="C328" s="11"/>
      <c r="D328" s="7"/>
      <c r="E328" s="42"/>
      <c r="F328" s="23"/>
      <c r="G328" s="31"/>
      <c r="H328" s="37"/>
      <c r="I328" s="7"/>
    </row>
    <row r="329" spans="1:9" s="10" customFormat="1" ht="12.75">
      <c r="A329" s="8"/>
      <c r="B329" s="7"/>
      <c r="C329" s="8"/>
      <c r="D329" s="7"/>
      <c r="E329" s="42"/>
      <c r="F329" s="23"/>
      <c r="G329" s="31"/>
      <c r="H329" s="37"/>
      <c r="I329" s="7"/>
    </row>
    <row r="330" spans="1:9" s="10" customFormat="1" ht="12.75">
      <c r="A330" s="8"/>
      <c r="B330" s="7"/>
      <c r="C330" s="8"/>
      <c r="D330" s="7"/>
      <c r="E330" s="42"/>
      <c r="F330" s="23"/>
      <c r="G330" s="31"/>
      <c r="H330" s="37"/>
      <c r="I330" s="7"/>
    </row>
    <row r="331" spans="1:9" s="10" customFormat="1" ht="12.75">
      <c r="A331" s="8"/>
      <c r="B331" s="7"/>
      <c r="C331" s="8"/>
      <c r="D331" s="7"/>
      <c r="E331" s="42"/>
      <c r="F331" s="23"/>
      <c r="G331" s="31"/>
      <c r="H331" s="37"/>
      <c r="I331" s="7"/>
    </row>
    <row r="332" spans="1:9" s="10" customFormat="1" ht="12.75">
      <c r="A332" s="8"/>
      <c r="B332" s="7"/>
      <c r="C332" s="8"/>
      <c r="D332" s="7"/>
      <c r="E332" s="42"/>
      <c r="F332" s="23"/>
      <c r="G332" s="31"/>
      <c r="H332" s="37"/>
      <c r="I332" s="7"/>
    </row>
    <row r="333" spans="1:9" s="10" customFormat="1" ht="12.75">
      <c r="A333" s="8"/>
      <c r="B333" s="7"/>
      <c r="C333" s="8"/>
      <c r="D333" s="7"/>
      <c r="E333" s="42"/>
      <c r="F333" s="23"/>
      <c r="G333" s="31"/>
      <c r="H333" s="37"/>
      <c r="I333" s="7"/>
    </row>
    <row r="334" spans="1:9" s="10" customFormat="1" ht="12.75">
      <c r="A334" s="8"/>
      <c r="B334" s="7"/>
      <c r="C334" s="8"/>
      <c r="D334" s="7"/>
      <c r="E334" s="42"/>
      <c r="F334" s="23"/>
      <c r="G334" s="31"/>
      <c r="H334" s="37"/>
      <c r="I334" s="7"/>
    </row>
    <row r="335" spans="1:9" s="10" customFormat="1" ht="12.75">
      <c r="A335" s="8"/>
      <c r="B335" s="7"/>
      <c r="C335" s="8"/>
      <c r="D335" s="8"/>
      <c r="E335" s="42"/>
      <c r="F335" s="23"/>
      <c r="G335" s="31"/>
      <c r="H335" s="37"/>
      <c r="I335" s="8"/>
    </row>
    <row r="336" spans="1:9" s="10" customFormat="1" ht="12.75">
      <c r="A336" s="8"/>
      <c r="B336" s="7"/>
      <c r="C336" s="8"/>
      <c r="D336" s="7"/>
      <c r="E336" s="42"/>
      <c r="F336" s="23"/>
      <c r="G336" s="31"/>
      <c r="H336" s="37"/>
      <c r="I336" s="7"/>
    </row>
    <row r="337" spans="1:9" s="10" customFormat="1" ht="12.75">
      <c r="A337" s="8"/>
      <c r="B337" s="7"/>
      <c r="C337" s="8"/>
      <c r="D337" s="7"/>
      <c r="E337" s="42"/>
      <c r="F337" s="23"/>
      <c r="G337" s="31"/>
      <c r="H337" s="37"/>
      <c r="I337" s="7"/>
    </row>
    <row r="338" spans="1:9" s="10" customFormat="1" ht="12.75">
      <c r="A338" s="8"/>
      <c r="B338" s="7"/>
      <c r="C338" s="9"/>
      <c r="D338" s="7"/>
      <c r="E338" s="42"/>
      <c r="F338" s="23"/>
      <c r="G338" s="31"/>
      <c r="H338" s="37"/>
      <c r="I338" s="7"/>
    </row>
    <row r="339" spans="1:9" s="10" customFormat="1" ht="12.75">
      <c r="A339" s="8"/>
      <c r="B339" s="7"/>
      <c r="C339" s="8"/>
      <c r="D339" s="7"/>
      <c r="E339" s="42"/>
      <c r="F339" s="23"/>
      <c r="G339" s="31"/>
      <c r="H339" s="37"/>
      <c r="I339" s="7"/>
    </row>
    <row r="340" spans="1:9" s="10" customFormat="1" ht="12.75">
      <c r="A340" s="8"/>
      <c r="B340" s="7"/>
      <c r="C340" s="9"/>
      <c r="D340" s="7"/>
      <c r="E340" s="42"/>
      <c r="F340" s="23"/>
      <c r="G340" s="31"/>
      <c r="H340" s="37"/>
      <c r="I340" s="7"/>
    </row>
    <row r="341" spans="1:9" s="10" customFormat="1" ht="12.75">
      <c r="A341" s="8"/>
      <c r="B341" s="7"/>
      <c r="C341" s="8"/>
      <c r="D341" s="7"/>
      <c r="E341" s="42"/>
      <c r="F341" s="23"/>
      <c r="G341" s="31"/>
      <c r="H341" s="37"/>
      <c r="I341" s="7"/>
    </row>
    <row r="342" spans="1:9" s="10" customFormat="1" ht="12.75">
      <c r="A342" s="8"/>
      <c r="B342" s="7"/>
      <c r="C342" s="8"/>
      <c r="D342" s="7"/>
      <c r="E342" s="42"/>
      <c r="F342" s="23"/>
      <c r="G342" s="31"/>
      <c r="H342" s="37"/>
      <c r="I342" s="7"/>
    </row>
    <row r="343" spans="1:9" s="10" customFormat="1" ht="12.75">
      <c r="A343" s="8"/>
      <c r="B343" s="7"/>
      <c r="C343" s="8"/>
      <c r="D343" s="7"/>
      <c r="E343" s="42"/>
      <c r="F343" s="23"/>
      <c r="G343" s="31"/>
      <c r="H343" s="37"/>
      <c r="I343" s="7"/>
    </row>
    <row r="344" spans="1:9" s="10" customFormat="1" ht="12.75">
      <c r="A344" s="8"/>
      <c r="B344" s="7"/>
      <c r="C344" s="8"/>
      <c r="D344" s="7"/>
      <c r="E344" s="42"/>
      <c r="F344" s="23"/>
      <c r="G344" s="31"/>
      <c r="H344" s="37"/>
      <c r="I344" s="7"/>
    </row>
    <row r="345" spans="1:9" s="10" customFormat="1" ht="12.75">
      <c r="A345" s="8"/>
      <c r="B345" s="7"/>
      <c r="C345" s="8"/>
      <c r="D345" s="7"/>
      <c r="E345" s="42"/>
      <c r="F345" s="23"/>
      <c r="G345" s="31"/>
      <c r="H345" s="37"/>
      <c r="I345" s="7"/>
    </row>
    <row r="346" spans="1:9" s="10" customFormat="1" ht="12.75">
      <c r="A346" s="8"/>
      <c r="B346" s="7"/>
      <c r="C346" s="8"/>
      <c r="D346" s="7"/>
      <c r="E346" s="42"/>
      <c r="F346" s="23"/>
      <c r="G346" s="31"/>
      <c r="H346" s="37"/>
      <c r="I346" s="7"/>
    </row>
    <row r="347" spans="1:9" s="10" customFormat="1" ht="12.75">
      <c r="A347" s="8"/>
      <c r="B347" s="7"/>
      <c r="C347" s="8"/>
      <c r="D347" s="7"/>
      <c r="E347" s="42"/>
      <c r="F347" s="23"/>
      <c r="G347" s="31"/>
      <c r="H347" s="37"/>
      <c r="I347" s="7"/>
    </row>
    <row r="348" spans="1:9" s="10" customFormat="1" ht="12.75">
      <c r="A348" s="8"/>
      <c r="B348" s="7"/>
      <c r="C348" s="8"/>
      <c r="D348" s="7"/>
      <c r="E348" s="42"/>
      <c r="F348" s="23"/>
      <c r="G348" s="31"/>
      <c r="H348" s="37"/>
      <c r="I348" s="7"/>
    </row>
    <row r="349" spans="1:9" s="10" customFormat="1" ht="12.75">
      <c r="A349" s="8"/>
      <c r="B349" s="7"/>
      <c r="C349" s="8"/>
      <c r="D349" s="7"/>
      <c r="E349" s="42"/>
      <c r="F349" s="23"/>
      <c r="G349" s="31"/>
      <c r="H349" s="37"/>
      <c r="I349" s="7"/>
    </row>
    <row r="350" spans="1:9" s="10" customFormat="1" ht="12.75">
      <c r="A350" s="8"/>
      <c r="B350" s="7"/>
      <c r="C350" s="8"/>
      <c r="D350" s="7"/>
      <c r="E350" s="42"/>
      <c r="F350" s="23"/>
      <c r="G350" s="31"/>
      <c r="H350" s="37"/>
      <c r="I350" s="7"/>
    </row>
    <row r="351" spans="1:9" s="10" customFormat="1" ht="12.75">
      <c r="A351" s="8"/>
      <c r="B351" s="7"/>
      <c r="C351" s="8"/>
      <c r="D351" s="7"/>
      <c r="E351" s="42"/>
      <c r="F351" s="23"/>
      <c r="G351" s="31"/>
      <c r="H351" s="37"/>
      <c r="I351" s="7"/>
    </row>
    <row r="352" spans="1:9" s="10" customFormat="1" ht="12.75">
      <c r="A352" s="8"/>
      <c r="B352" s="7"/>
      <c r="C352" s="9"/>
      <c r="D352" s="7"/>
      <c r="E352" s="42"/>
      <c r="F352" s="23"/>
      <c r="G352" s="31"/>
      <c r="H352" s="37"/>
      <c r="I352" s="7"/>
    </row>
    <row r="353" spans="1:9" s="10" customFormat="1" ht="12.75">
      <c r="A353" s="7"/>
      <c r="B353" s="7"/>
      <c r="C353" s="7"/>
      <c r="D353" s="7"/>
      <c r="E353" s="42"/>
      <c r="F353" s="23"/>
      <c r="G353" s="31"/>
      <c r="H353" s="37"/>
      <c r="I353" s="7"/>
    </row>
    <row r="354" spans="1:9" s="10" customFormat="1" ht="12.75">
      <c r="A354" s="12"/>
      <c r="B354" s="7"/>
      <c r="C354" s="7"/>
      <c r="D354" s="7"/>
      <c r="E354" s="42"/>
      <c r="F354" s="23"/>
      <c r="G354" s="31"/>
      <c r="H354" s="37"/>
      <c r="I354" s="7"/>
    </row>
    <row r="355" spans="1:9" s="10" customFormat="1" ht="12.75">
      <c r="A355" s="12"/>
      <c r="B355" s="7"/>
      <c r="C355" s="7"/>
      <c r="D355" s="7"/>
      <c r="E355" s="42"/>
      <c r="F355" s="23"/>
      <c r="G355" s="31"/>
      <c r="H355" s="37"/>
      <c r="I355" s="7"/>
    </row>
    <row r="356" spans="1:9" s="10" customFormat="1" ht="12.75">
      <c r="A356" s="12"/>
      <c r="B356" s="7"/>
      <c r="C356" s="7"/>
      <c r="D356" s="7"/>
      <c r="E356" s="42"/>
      <c r="F356" s="23"/>
      <c r="G356" s="31"/>
      <c r="H356" s="37"/>
      <c r="I356" s="7"/>
    </row>
    <row r="357" spans="1:9" s="10" customFormat="1" ht="12.75">
      <c r="A357" s="7"/>
      <c r="B357" s="7"/>
      <c r="C357" s="7"/>
      <c r="D357" s="7"/>
      <c r="E357" s="42"/>
      <c r="F357" s="23"/>
      <c r="G357" s="31"/>
      <c r="H357" s="37"/>
      <c r="I357" s="7"/>
    </row>
    <row r="358" spans="1:9" s="10" customFormat="1" ht="12.75">
      <c r="A358" s="12"/>
      <c r="B358" s="7"/>
      <c r="C358" s="7"/>
      <c r="D358" s="7"/>
      <c r="E358" s="42"/>
      <c r="F358" s="23"/>
      <c r="G358" s="31"/>
      <c r="H358" s="37"/>
      <c r="I358" s="7"/>
    </row>
    <row r="359" spans="1:9" s="10" customFormat="1" ht="12.75">
      <c r="A359" s="7"/>
      <c r="B359" s="7"/>
      <c r="C359" s="7"/>
      <c r="D359" s="7"/>
      <c r="E359" s="42"/>
      <c r="F359" s="23"/>
      <c r="G359" s="31"/>
      <c r="H359" s="37"/>
      <c r="I359" s="7"/>
    </row>
    <row r="360" spans="1:9" s="10" customFormat="1" ht="12.75">
      <c r="A360" s="12"/>
      <c r="B360" s="7"/>
      <c r="C360" s="7"/>
      <c r="D360" s="7"/>
      <c r="E360" s="42"/>
      <c r="F360" s="23"/>
      <c r="G360" s="31"/>
      <c r="H360" s="37"/>
      <c r="I360" s="7"/>
    </row>
    <row r="361" spans="1:9" s="10" customFormat="1" ht="12.75">
      <c r="A361" s="12"/>
      <c r="B361" s="7"/>
      <c r="C361" s="7"/>
      <c r="D361" s="7"/>
      <c r="E361" s="42"/>
      <c r="F361" s="23"/>
      <c r="G361" s="31"/>
      <c r="H361" s="37"/>
      <c r="I361" s="7"/>
    </row>
    <row r="362" spans="1:9" s="10" customFormat="1" ht="12.75">
      <c r="A362" s="7"/>
      <c r="B362" s="7"/>
      <c r="C362" s="7"/>
      <c r="D362" s="7"/>
      <c r="E362" s="42"/>
      <c r="F362" s="23"/>
      <c r="G362" s="31"/>
      <c r="H362" s="37"/>
      <c r="I362" s="7"/>
    </row>
    <row r="363" spans="1:9" s="10" customFormat="1" ht="12.75">
      <c r="A363" s="12"/>
      <c r="B363" s="7"/>
      <c r="C363" s="7"/>
      <c r="D363" s="7"/>
      <c r="E363" s="42"/>
      <c r="F363" s="23"/>
      <c r="G363" s="31"/>
      <c r="H363" s="37"/>
      <c r="I363" s="7"/>
    </row>
    <row r="364" spans="1:9" s="10" customFormat="1" ht="12.75">
      <c r="A364" s="12"/>
      <c r="B364" s="7"/>
      <c r="C364" s="7"/>
      <c r="D364" s="7"/>
      <c r="E364" s="42"/>
      <c r="F364" s="23"/>
      <c r="G364" s="31"/>
      <c r="H364" s="37"/>
      <c r="I364" s="7"/>
    </row>
    <row r="365" spans="1:9" s="10" customFormat="1" ht="12.75">
      <c r="A365" s="12"/>
      <c r="B365" s="7"/>
      <c r="C365" s="7"/>
      <c r="D365" s="7"/>
      <c r="E365" s="42"/>
      <c r="F365" s="23"/>
      <c r="G365" s="31"/>
      <c r="H365" s="37"/>
      <c r="I365" s="7"/>
    </row>
    <row r="366" spans="1:9" s="10" customFormat="1" ht="12.75">
      <c r="A366" s="7"/>
      <c r="B366" s="11"/>
      <c r="C366" s="7"/>
      <c r="D366" s="7"/>
      <c r="E366" s="42"/>
      <c r="F366" s="23"/>
      <c r="G366" s="31"/>
      <c r="H366" s="37"/>
      <c r="I366" s="7"/>
    </row>
    <row r="367" spans="1:9" s="10" customFormat="1" ht="12.75">
      <c r="A367" s="11"/>
      <c r="B367" s="7"/>
      <c r="C367" s="11"/>
      <c r="D367" s="7"/>
      <c r="E367" s="42"/>
      <c r="F367" s="23"/>
      <c r="G367" s="31"/>
      <c r="H367" s="37"/>
      <c r="I367" s="7"/>
    </row>
    <row r="368" spans="1:9" s="10" customFormat="1" ht="12.75">
      <c r="A368" s="8"/>
      <c r="B368" s="7"/>
      <c r="C368" s="8"/>
      <c r="D368" s="7"/>
      <c r="E368" s="42"/>
      <c r="F368" s="23"/>
      <c r="G368" s="31"/>
      <c r="H368" s="37"/>
      <c r="I368" s="7"/>
    </row>
    <row r="369" spans="1:9" s="10" customFormat="1" ht="12.75">
      <c r="A369" s="8"/>
      <c r="B369" s="7"/>
      <c r="C369" s="8"/>
      <c r="D369" s="7"/>
      <c r="E369" s="42"/>
      <c r="F369" s="23"/>
      <c r="G369" s="31"/>
      <c r="H369" s="37"/>
      <c r="I369" s="7"/>
    </row>
    <row r="370" spans="1:9" s="10" customFormat="1" ht="12.75">
      <c r="A370" s="8"/>
      <c r="B370" s="7"/>
      <c r="C370" s="8"/>
      <c r="D370" s="8"/>
      <c r="E370" s="42"/>
      <c r="F370" s="23"/>
      <c r="G370" s="31"/>
      <c r="H370" s="37"/>
      <c r="I370" s="8"/>
    </row>
    <row r="371" spans="1:9" s="10" customFormat="1" ht="12.75">
      <c r="A371" s="8"/>
      <c r="B371" s="7"/>
      <c r="C371" s="8"/>
      <c r="D371" s="7"/>
      <c r="E371" s="42"/>
      <c r="F371" s="23"/>
      <c r="G371" s="31"/>
      <c r="H371" s="37"/>
      <c r="I371" s="7"/>
    </row>
    <row r="372" spans="1:9" s="10" customFormat="1" ht="12.75">
      <c r="A372" s="8"/>
      <c r="B372" s="7"/>
      <c r="C372" s="8"/>
      <c r="D372" s="7"/>
      <c r="E372" s="42"/>
      <c r="F372" s="23"/>
      <c r="G372" s="31"/>
      <c r="H372" s="37"/>
      <c r="I372" s="7"/>
    </row>
    <row r="373" spans="1:9" s="10" customFormat="1" ht="12.75">
      <c r="A373" s="8"/>
      <c r="B373" s="7"/>
      <c r="C373" s="9"/>
      <c r="D373" s="7"/>
      <c r="E373" s="42"/>
      <c r="F373" s="23"/>
      <c r="G373" s="31"/>
      <c r="H373" s="37"/>
      <c r="I373" s="7"/>
    </row>
    <row r="374" spans="1:9" s="10" customFormat="1" ht="12.75">
      <c r="A374" s="8"/>
      <c r="B374" s="7"/>
      <c r="C374" s="8"/>
      <c r="D374" s="7"/>
      <c r="E374" s="42"/>
      <c r="F374" s="23"/>
      <c r="G374" s="31"/>
      <c r="H374" s="37"/>
      <c r="I374" s="7"/>
    </row>
    <row r="375" spans="1:9" s="10" customFormat="1" ht="12.75">
      <c r="A375" s="8"/>
      <c r="B375" s="7"/>
      <c r="C375" s="9"/>
      <c r="D375" s="7"/>
      <c r="E375" s="42"/>
      <c r="F375" s="23"/>
      <c r="G375" s="31"/>
      <c r="H375" s="37"/>
      <c r="I375" s="7"/>
    </row>
    <row r="376" spans="1:9" s="10" customFormat="1" ht="12.75">
      <c r="A376" s="8"/>
      <c r="B376" s="7"/>
      <c r="C376" s="9"/>
      <c r="D376" s="7"/>
      <c r="E376" s="42"/>
      <c r="F376" s="23"/>
      <c r="G376" s="31"/>
      <c r="H376" s="37"/>
      <c r="I376" s="7"/>
    </row>
    <row r="377" spans="1:9" s="10" customFormat="1" ht="12.75">
      <c r="A377" s="8"/>
      <c r="B377" s="7"/>
      <c r="C377" s="9"/>
      <c r="D377" s="7"/>
      <c r="E377" s="42"/>
      <c r="F377" s="23"/>
      <c r="G377" s="31"/>
      <c r="H377" s="37"/>
      <c r="I377" s="7"/>
    </row>
    <row r="378" spans="1:9" s="10" customFormat="1" ht="12.75">
      <c r="A378" s="8"/>
      <c r="B378" s="7"/>
      <c r="C378" s="8"/>
      <c r="D378" s="7"/>
      <c r="E378" s="42"/>
      <c r="F378" s="23"/>
      <c r="G378" s="31"/>
      <c r="H378" s="37"/>
      <c r="I378" s="7"/>
    </row>
    <row r="379" spans="1:9" s="10" customFormat="1" ht="12.75">
      <c r="A379" s="8"/>
      <c r="B379" s="7"/>
      <c r="C379" s="8"/>
      <c r="D379" s="7"/>
      <c r="E379" s="42"/>
      <c r="F379" s="23"/>
      <c r="G379" s="31"/>
      <c r="H379" s="37"/>
      <c r="I379" s="7"/>
    </row>
    <row r="380" spans="1:9" s="10" customFormat="1" ht="12.75">
      <c r="A380" s="8"/>
      <c r="B380" s="7"/>
      <c r="C380" s="8"/>
      <c r="D380" s="7"/>
      <c r="E380" s="42"/>
      <c r="F380" s="23"/>
      <c r="G380" s="31"/>
      <c r="H380" s="37"/>
      <c r="I380" s="7"/>
    </row>
    <row r="381" spans="1:9" s="10" customFormat="1" ht="12.75">
      <c r="A381" s="8"/>
      <c r="B381" s="7"/>
      <c r="C381" s="8"/>
      <c r="D381" s="7"/>
      <c r="E381" s="42"/>
      <c r="F381" s="23"/>
      <c r="G381" s="31"/>
      <c r="H381" s="37"/>
      <c r="I381" s="7"/>
    </row>
    <row r="382" spans="1:9" s="10" customFormat="1" ht="12.75">
      <c r="A382" s="8"/>
      <c r="B382" s="7"/>
      <c r="C382" s="8"/>
      <c r="D382" s="7"/>
      <c r="E382" s="42"/>
      <c r="F382" s="23"/>
      <c r="G382" s="31"/>
      <c r="H382" s="37"/>
      <c r="I382" s="7"/>
    </row>
    <row r="383" spans="1:9" s="10" customFormat="1" ht="12.75">
      <c r="A383" s="8"/>
      <c r="B383" s="7"/>
      <c r="C383" s="8"/>
      <c r="D383" s="7"/>
      <c r="E383" s="42"/>
      <c r="F383" s="23"/>
      <c r="G383" s="31"/>
      <c r="H383" s="37"/>
      <c r="I383" s="7"/>
    </row>
    <row r="384" spans="1:9" s="10" customFormat="1" ht="12.75">
      <c r="A384" s="8"/>
      <c r="B384" s="7"/>
      <c r="C384" s="8"/>
      <c r="D384" s="7"/>
      <c r="E384" s="42"/>
      <c r="F384" s="23"/>
      <c r="G384" s="31"/>
      <c r="H384" s="37"/>
      <c r="I384" s="7"/>
    </row>
    <row r="385" spans="1:9" s="10" customFormat="1" ht="12.75">
      <c r="A385" s="8"/>
      <c r="B385" s="7"/>
      <c r="C385" s="8"/>
      <c r="D385" s="7"/>
      <c r="E385" s="42"/>
      <c r="F385" s="23"/>
      <c r="G385" s="31"/>
      <c r="H385" s="37"/>
      <c r="I385" s="7"/>
    </row>
    <row r="386" spans="1:9" s="10" customFormat="1" ht="12.75">
      <c r="A386" s="8"/>
      <c r="B386" s="7"/>
      <c r="C386" s="8"/>
      <c r="D386" s="7"/>
      <c r="E386" s="42"/>
      <c r="F386" s="23"/>
      <c r="G386" s="31"/>
      <c r="H386" s="37"/>
      <c r="I386" s="7"/>
    </row>
    <row r="387" spans="1:9" s="10" customFormat="1" ht="12.75">
      <c r="A387" s="8"/>
      <c r="B387" s="7"/>
      <c r="C387" s="8"/>
      <c r="D387" s="7"/>
      <c r="E387" s="42"/>
      <c r="F387" s="23"/>
      <c r="G387" s="31"/>
      <c r="H387" s="37"/>
      <c r="I387" s="7"/>
    </row>
    <row r="388" spans="1:9" s="10" customFormat="1" ht="12.75">
      <c r="A388" s="8"/>
      <c r="B388" s="7"/>
      <c r="C388" s="8"/>
      <c r="D388" s="7"/>
      <c r="E388" s="42"/>
      <c r="F388" s="23"/>
      <c r="G388" s="31"/>
      <c r="H388" s="37"/>
      <c r="I388" s="7"/>
    </row>
    <row r="389" spans="1:9" s="10" customFormat="1" ht="12.75">
      <c r="A389" s="8"/>
      <c r="B389" s="7"/>
      <c r="C389" s="8"/>
      <c r="D389" s="7"/>
      <c r="E389" s="42"/>
      <c r="F389" s="23"/>
      <c r="G389" s="31"/>
      <c r="H389" s="37"/>
      <c r="I389" s="7"/>
    </row>
    <row r="390" spans="1:9" s="10" customFormat="1" ht="12.75">
      <c r="A390" s="8"/>
      <c r="B390" s="7"/>
      <c r="C390" s="8"/>
      <c r="D390" s="7"/>
      <c r="E390" s="42"/>
      <c r="F390" s="23"/>
      <c r="G390" s="31"/>
      <c r="H390" s="37"/>
      <c r="I390" s="7"/>
    </row>
    <row r="391" spans="1:9" s="10" customFormat="1" ht="12.75">
      <c r="A391" s="8"/>
      <c r="B391" s="7"/>
      <c r="C391" s="9"/>
      <c r="D391" s="7"/>
      <c r="E391" s="42"/>
      <c r="F391" s="23"/>
      <c r="G391" s="31"/>
      <c r="H391" s="37"/>
      <c r="I391" s="7"/>
    </row>
    <row r="392" spans="1:9" s="10" customFormat="1" ht="12.75">
      <c r="A392" s="7"/>
      <c r="B392" s="7"/>
      <c r="C392" s="7"/>
      <c r="D392" s="7"/>
      <c r="E392" s="42"/>
      <c r="F392" s="23"/>
      <c r="G392" s="31"/>
      <c r="H392" s="37"/>
      <c r="I392" s="7"/>
    </row>
    <row r="393" spans="1:9" s="10" customFormat="1" ht="12.75">
      <c r="A393" s="7"/>
      <c r="B393" s="7"/>
      <c r="C393" s="7"/>
      <c r="D393" s="7"/>
      <c r="E393" s="42"/>
      <c r="F393" s="23"/>
      <c r="G393" s="31"/>
      <c r="H393" s="37"/>
      <c r="I393" s="7"/>
    </row>
    <row r="394" spans="1:9" s="10" customFormat="1" ht="12.75">
      <c r="A394" s="12"/>
      <c r="B394" s="7"/>
      <c r="C394" s="7"/>
      <c r="D394" s="7"/>
      <c r="E394" s="42"/>
      <c r="F394" s="23"/>
      <c r="G394" s="31"/>
      <c r="H394" s="37"/>
      <c r="I394" s="7"/>
    </row>
    <row r="395" spans="1:9" s="10" customFormat="1" ht="12.75">
      <c r="A395" s="12"/>
      <c r="B395" s="7"/>
      <c r="C395" s="7"/>
      <c r="D395" s="7"/>
      <c r="E395" s="42"/>
      <c r="F395" s="23"/>
      <c r="G395" s="31"/>
      <c r="H395" s="37"/>
      <c r="I395" s="7"/>
    </row>
    <row r="396" spans="1:9" s="10" customFormat="1" ht="12.75">
      <c r="A396" s="12"/>
      <c r="B396" s="7"/>
      <c r="C396" s="7"/>
      <c r="D396" s="7"/>
      <c r="E396" s="42"/>
      <c r="F396" s="23"/>
      <c r="G396" s="31"/>
      <c r="H396" s="37"/>
      <c r="I396" s="7"/>
    </row>
    <row r="397" spans="1:9" s="10" customFormat="1" ht="12.75">
      <c r="A397" s="7"/>
      <c r="B397" s="7"/>
      <c r="C397" s="7"/>
      <c r="D397" s="7"/>
      <c r="E397" s="42"/>
      <c r="F397" s="23"/>
      <c r="G397" s="31"/>
      <c r="H397" s="37"/>
      <c r="I397" s="7"/>
    </row>
    <row r="398" spans="1:9" s="10" customFormat="1" ht="12.75">
      <c r="A398" s="12"/>
      <c r="B398" s="7"/>
      <c r="C398" s="7"/>
      <c r="D398" s="7"/>
      <c r="E398" s="42"/>
      <c r="F398" s="23"/>
      <c r="G398" s="31"/>
      <c r="H398" s="37"/>
      <c r="I398" s="7"/>
    </row>
    <row r="399" spans="1:9" s="10" customFormat="1" ht="12.75">
      <c r="A399" s="12"/>
      <c r="B399" s="7"/>
      <c r="C399" s="7"/>
      <c r="D399" s="7"/>
      <c r="E399" s="42"/>
      <c r="F399" s="23"/>
      <c r="G399" s="31"/>
      <c r="H399" s="37"/>
      <c r="I399" s="7"/>
    </row>
    <row r="400" spans="1:9" s="10" customFormat="1" ht="12.75">
      <c r="A400" s="7"/>
      <c r="B400" s="7"/>
      <c r="C400" s="7"/>
      <c r="D400" s="7"/>
      <c r="E400" s="42"/>
      <c r="F400" s="23"/>
      <c r="G400" s="31"/>
      <c r="H400" s="37"/>
      <c r="I400" s="7"/>
    </row>
    <row r="401" spans="1:9" s="10" customFormat="1" ht="12.75">
      <c r="A401" s="12"/>
      <c r="B401" s="7"/>
      <c r="C401" s="7"/>
      <c r="D401" s="7"/>
      <c r="E401" s="42"/>
      <c r="F401" s="23"/>
      <c r="G401" s="31"/>
      <c r="H401" s="37"/>
      <c r="I401" s="7"/>
    </row>
    <row r="402" spans="1:9" s="10" customFormat="1" ht="12.75">
      <c r="A402" s="12"/>
      <c r="B402" s="7"/>
      <c r="C402" s="7"/>
      <c r="D402" s="7"/>
      <c r="E402" s="42"/>
      <c r="F402" s="23"/>
      <c r="G402" s="31"/>
      <c r="H402" s="37"/>
      <c r="I402" s="7"/>
    </row>
    <row r="403" spans="1:9" s="10" customFormat="1" ht="12.75">
      <c r="A403" s="12"/>
      <c r="B403" s="7"/>
      <c r="C403" s="7"/>
      <c r="D403" s="7"/>
      <c r="E403" s="42"/>
      <c r="F403" s="23"/>
      <c r="G403" s="31"/>
      <c r="H403" s="37"/>
      <c r="I403" s="7"/>
    </row>
    <row r="404" spans="1:9" s="10" customFormat="1" ht="12.75">
      <c r="A404" s="7"/>
      <c r="B404" s="11"/>
      <c r="C404" s="7"/>
      <c r="D404" s="7"/>
      <c r="E404" s="42"/>
      <c r="F404" s="23"/>
      <c r="G404" s="31"/>
      <c r="H404" s="37"/>
      <c r="I404" s="7"/>
    </row>
    <row r="405" spans="1:9" s="10" customFormat="1" ht="12.75">
      <c r="A405" s="11"/>
      <c r="B405" s="7"/>
      <c r="C405" s="11"/>
      <c r="D405" s="7"/>
      <c r="E405" s="42"/>
      <c r="F405" s="23"/>
      <c r="G405" s="31"/>
      <c r="H405" s="37"/>
      <c r="I405" s="7"/>
    </row>
    <row r="406" spans="1:9" s="10" customFormat="1" ht="12.75">
      <c r="A406" s="8"/>
      <c r="B406" s="7"/>
      <c r="C406" s="8"/>
      <c r="D406" s="7"/>
      <c r="E406" s="42"/>
      <c r="F406" s="23"/>
      <c r="G406" s="31"/>
      <c r="H406" s="37"/>
      <c r="I406" s="7"/>
    </row>
    <row r="407" spans="1:9" s="10" customFormat="1" ht="12.75">
      <c r="A407" s="8"/>
      <c r="B407" s="7"/>
      <c r="C407" s="8"/>
      <c r="D407" s="7"/>
      <c r="E407" s="42"/>
      <c r="F407" s="23"/>
      <c r="G407" s="31"/>
      <c r="H407" s="37"/>
      <c r="I407" s="7"/>
    </row>
    <row r="408" spans="1:9" s="10" customFormat="1" ht="12.75">
      <c r="A408" s="8"/>
      <c r="B408" s="7"/>
      <c r="C408" s="8"/>
      <c r="D408" s="7"/>
      <c r="E408" s="42"/>
      <c r="F408" s="23"/>
      <c r="G408" s="31"/>
      <c r="H408" s="37"/>
      <c r="I408" s="7"/>
    </row>
    <row r="409" spans="1:9" s="10" customFormat="1" ht="12.75">
      <c r="A409" s="8"/>
      <c r="B409" s="7"/>
      <c r="C409" s="8"/>
      <c r="D409" s="7"/>
      <c r="E409" s="42"/>
      <c r="F409" s="23"/>
      <c r="G409" s="31"/>
      <c r="H409" s="37"/>
      <c r="I409" s="7"/>
    </row>
    <row r="410" spans="1:9" s="10" customFormat="1" ht="12.75">
      <c r="A410" s="8"/>
      <c r="B410" s="7"/>
      <c r="C410" s="8"/>
      <c r="D410" s="7"/>
      <c r="E410" s="42"/>
      <c r="F410" s="23"/>
      <c r="G410" s="31"/>
      <c r="H410" s="37"/>
      <c r="I410" s="7"/>
    </row>
    <row r="411" spans="1:9" s="10" customFormat="1" ht="12.75">
      <c r="A411" s="8"/>
      <c r="B411" s="7"/>
      <c r="C411" s="8"/>
      <c r="D411" s="8"/>
      <c r="E411" s="42"/>
      <c r="F411" s="23"/>
      <c r="G411" s="31"/>
      <c r="H411" s="37"/>
      <c r="I411" s="8"/>
    </row>
    <row r="412" spans="1:9" s="10" customFormat="1" ht="12.75">
      <c r="A412" s="8"/>
      <c r="B412" s="7"/>
      <c r="C412" s="8"/>
      <c r="D412" s="7"/>
      <c r="E412" s="42"/>
      <c r="F412" s="23"/>
      <c r="G412" s="31"/>
      <c r="H412" s="37"/>
      <c r="I412" s="7"/>
    </row>
    <row r="413" spans="1:9" s="10" customFormat="1" ht="12.75">
      <c r="A413" s="8"/>
      <c r="B413" s="7"/>
      <c r="C413" s="8"/>
      <c r="D413" s="7"/>
      <c r="E413" s="42"/>
      <c r="F413" s="23"/>
      <c r="G413" s="31"/>
      <c r="H413" s="37"/>
      <c r="I413" s="7"/>
    </row>
    <row r="414" spans="1:9" s="10" customFormat="1" ht="12.75">
      <c r="A414" s="8"/>
      <c r="B414" s="7"/>
      <c r="C414" s="9"/>
      <c r="D414" s="7"/>
      <c r="E414" s="42"/>
      <c r="F414" s="23"/>
      <c r="G414" s="31"/>
      <c r="H414" s="37"/>
      <c r="I414" s="7"/>
    </row>
    <row r="415" spans="1:9" s="10" customFormat="1" ht="12.75">
      <c r="A415" s="8"/>
      <c r="B415" s="7"/>
      <c r="C415" s="8"/>
      <c r="D415" s="7"/>
      <c r="E415" s="42"/>
      <c r="F415" s="23"/>
      <c r="G415" s="31"/>
      <c r="H415" s="37"/>
      <c r="I415" s="7"/>
    </row>
    <row r="416" spans="1:9" s="10" customFormat="1" ht="12.75">
      <c r="A416" s="8"/>
      <c r="B416" s="7"/>
      <c r="C416" s="9"/>
      <c r="D416" s="7"/>
      <c r="E416" s="42"/>
      <c r="F416" s="23"/>
      <c r="G416" s="31"/>
      <c r="H416" s="37"/>
      <c r="I416" s="7"/>
    </row>
    <row r="417" spans="1:9" s="10" customFormat="1" ht="12.75">
      <c r="A417" s="8"/>
      <c r="B417" s="7"/>
      <c r="C417" s="9"/>
      <c r="D417" s="7"/>
      <c r="E417" s="42"/>
      <c r="F417" s="23"/>
      <c r="G417" s="31"/>
      <c r="H417" s="37"/>
      <c r="I417" s="7"/>
    </row>
    <row r="418" spans="1:9" s="10" customFormat="1" ht="12.75">
      <c r="A418" s="8"/>
      <c r="B418" s="7"/>
      <c r="C418" s="9"/>
      <c r="D418" s="7"/>
      <c r="E418" s="42"/>
      <c r="F418" s="23"/>
      <c r="G418" s="31"/>
      <c r="H418" s="37"/>
      <c r="I418" s="7"/>
    </row>
    <row r="419" spans="1:9" s="10" customFormat="1" ht="12.75">
      <c r="A419" s="8"/>
      <c r="B419" s="7"/>
      <c r="C419" s="8"/>
      <c r="D419" s="7"/>
      <c r="E419" s="42"/>
      <c r="F419" s="23"/>
      <c r="G419" s="31"/>
      <c r="H419" s="37"/>
      <c r="I419" s="7"/>
    </row>
    <row r="420" spans="1:9" s="10" customFormat="1" ht="12.75">
      <c r="A420" s="8"/>
      <c r="B420" s="7"/>
      <c r="C420" s="8"/>
      <c r="D420" s="7"/>
      <c r="E420" s="42"/>
      <c r="F420" s="23"/>
      <c r="G420" s="31"/>
      <c r="H420" s="37"/>
      <c r="I420" s="7"/>
    </row>
    <row r="421" spans="1:9" s="10" customFormat="1" ht="12.75">
      <c r="A421" s="8"/>
      <c r="B421" s="7"/>
      <c r="C421" s="8"/>
      <c r="D421" s="7"/>
      <c r="E421" s="42"/>
      <c r="F421" s="23"/>
      <c r="G421" s="31"/>
      <c r="H421" s="37"/>
      <c r="I421" s="7"/>
    </row>
    <row r="422" spans="1:9" s="10" customFormat="1" ht="12.75">
      <c r="A422" s="8"/>
      <c r="B422" s="7"/>
      <c r="C422" s="8"/>
      <c r="D422" s="7"/>
      <c r="E422" s="42"/>
      <c r="F422" s="23"/>
      <c r="G422" s="31"/>
      <c r="H422" s="37"/>
      <c r="I422" s="7"/>
    </row>
    <row r="423" spans="1:9" s="10" customFormat="1" ht="12.75">
      <c r="A423" s="8"/>
      <c r="B423" s="7"/>
      <c r="C423" s="8"/>
      <c r="D423" s="7"/>
      <c r="E423" s="42"/>
      <c r="F423" s="23"/>
      <c r="G423" s="31"/>
      <c r="H423" s="37"/>
      <c r="I423" s="7"/>
    </row>
    <row r="424" spans="1:9" s="10" customFormat="1" ht="12.75">
      <c r="A424" s="8"/>
      <c r="B424" s="7"/>
      <c r="C424" s="8"/>
      <c r="D424" s="7"/>
      <c r="E424" s="42"/>
      <c r="F424" s="23"/>
      <c r="G424" s="31"/>
      <c r="H424" s="37"/>
      <c r="I424" s="7"/>
    </row>
    <row r="425" spans="1:9" s="10" customFormat="1" ht="12.75">
      <c r="A425" s="8"/>
      <c r="B425" s="7"/>
      <c r="C425" s="8"/>
      <c r="D425" s="7"/>
      <c r="E425" s="42"/>
      <c r="F425" s="23"/>
      <c r="G425" s="31"/>
      <c r="H425" s="37"/>
      <c r="I425" s="7"/>
    </row>
    <row r="426" spans="1:9" s="10" customFormat="1" ht="12.75">
      <c r="A426" s="8"/>
      <c r="B426" s="7"/>
      <c r="C426" s="8"/>
      <c r="D426" s="7"/>
      <c r="E426" s="42"/>
      <c r="F426" s="23"/>
      <c r="G426" s="31"/>
      <c r="H426" s="37"/>
      <c r="I426" s="7"/>
    </row>
    <row r="427" spans="1:9" s="10" customFormat="1" ht="12.75">
      <c r="A427" s="8"/>
      <c r="B427" s="7"/>
      <c r="C427" s="9"/>
      <c r="D427" s="7"/>
      <c r="E427" s="42"/>
      <c r="F427" s="23"/>
      <c r="G427" s="31"/>
      <c r="H427" s="37"/>
      <c r="I427" s="7"/>
    </row>
    <row r="428" spans="1:9" s="10" customFormat="1" ht="12.75">
      <c r="A428" s="7"/>
      <c r="B428" s="7"/>
      <c r="C428" s="7"/>
      <c r="D428" s="7"/>
      <c r="E428" s="42"/>
      <c r="F428" s="23"/>
      <c r="G428" s="31"/>
      <c r="H428" s="37"/>
      <c r="I428" s="7"/>
    </row>
    <row r="429" spans="1:9" s="10" customFormat="1" ht="12.75">
      <c r="A429" s="7"/>
      <c r="B429" s="7"/>
      <c r="C429" s="7"/>
      <c r="D429" s="7"/>
      <c r="E429" s="42"/>
      <c r="F429" s="23"/>
      <c r="G429" s="31"/>
      <c r="H429" s="37"/>
      <c r="I429" s="7"/>
    </row>
    <row r="430" spans="1:9" s="10" customFormat="1" ht="12.75">
      <c r="A430" s="12"/>
      <c r="B430" s="7"/>
      <c r="C430" s="7"/>
      <c r="D430" s="7"/>
      <c r="E430" s="42"/>
      <c r="F430" s="23"/>
      <c r="G430" s="31"/>
      <c r="H430" s="37"/>
      <c r="I430" s="7"/>
    </row>
    <row r="431" spans="1:9" s="10" customFormat="1" ht="12.75">
      <c r="A431" s="7"/>
      <c r="B431" s="7"/>
      <c r="C431" s="7"/>
      <c r="D431" s="7"/>
      <c r="E431" s="42"/>
      <c r="F431" s="23"/>
      <c r="G431" s="31"/>
      <c r="H431" s="37"/>
      <c r="I431" s="7"/>
    </row>
    <row r="432" spans="1:9" s="10" customFormat="1" ht="12.75">
      <c r="A432" s="12"/>
      <c r="B432" s="7"/>
      <c r="C432" s="7"/>
      <c r="D432" s="7"/>
      <c r="E432" s="42"/>
      <c r="F432" s="23"/>
      <c r="G432" s="31"/>
      <c r="H432" s="37"/>
      <c r="I432" s="7"/>
    </row>
    <row r="433" spans="1:9" s="10" customFormat="1" ht="12.75">
      <c r="A433" s="7"/>
      <c r="B433" s="7"/>
      <c r="C433" s="7"/>
      <c r="D433" s="7"/>
      <c r="E433" s="42"/>
      <c r="F433" s="23"/>
      <c r="G433" s="31"/>
      <c r="H433" s="37"/>
      <c r="I433" s="7"/>
    </row>
    <row r="434" spans="1:9" s="10" customFormat="1" ht="12.75">
      <c r="A434" s="12"/>
      <c r="B434" s="7"/>
      <c r="C434" s="7"/>
      <c r="D434" s="7"/>
      <c r="E434" s="42"/>
      <c r="F434" s="23"/>
      <c r="G434" s="31"/>
      <c r="H434" s="37"/>
      <c r="I434" s="7"/>
    </row>
    <row r="435" spans="1:9" s="10" customFormat="1" ht="12.75">
      <c r="A435" s="12"/>
      <c r="B435" s="7"/>
      <c r="C435" s="7"/>
      <c r="D435" s="7"/>
      <c r="E435" s="42"/>
      <c r="F435" s="23"/>
      <c r="G435" s="31"/>
      <c r="H435" s="37"/>
      <c r="I435" s="7"/>
    </row>
    <row r="436" spans="1:9" s="10" customFormat="1" ht="12.75">
      <c r="A436" s="7"/>
      <c r="B436" s="7"/>
      <c r="C436" s="7"/>
      <c r="D436" s="7"/>
      <c r="E436" s="42"/>
      <c r="F436" s="23"/>
      <c r="G436" s="31"/>
      <c r="H436" s="37"/>
      <c r="I436" s="7"/>
    </row>
    <row r="437" spans="1:9" s="10" customFormat="1" ht="12.75">
      <c r="A437" s="12"/>
      <c r="B437" s="7"/>
      <c r="C437" s="7"/>
      <c r="D437" s="7"/>
      <c r="E437" s="42"/>
      <c r="F437" s="23"/>
      <c r="G437" s="31"/>
      <c r="H437" s="37"/>
      <c r="I437" s="7"/>
    </row>
    <row r="438" spans="1:9" s="10" customFormat="1" ht="12.75">
      <c r="A438" s="12"/>
      <c r="B438" s="7"/>
      <c r="C438" s="7"/>
      <c r="D438" s="7"/>
      <c r="E438" s="42"/>
      <c r="F438" s="23"/>
      <c r="G438" s="31"/>
      <c r="H438" s="37"/>
      <c r="I438" s="7"/>
    </row>
    <row r="439" spans="1:9" s="10" customFormat="1" ht="12.75">
      <c r="A439" s="12"/>
      <c r="B439" s="7"/>
      <c r="C439" s="7"/>
      <c r="D439" s="7"/>
      <c r="E439" s="42"/>
      <c r="F439" s="23"/>
      <c r="G439" s="31"/>
      <c r="H439" s="37"/>
      <c r="I439" s="7"/>
    </row>
    <row r="440" spans="1:9" s="10" customFormat="1" ht="12.75">
      <c r="A440" s="7"/>
      <c r="B440" s="11"/>
      <c r="C440" s="7"/>
      <c r="D440" s="7"/>
      <c r="E440" s="42"/>
      <c r="F440" s="23"/>
      <c r="G440" s="31"/>
      <c r="H440" s="37"/>
      <c r="I440" s="7"/>
    </row>
    <row r="441" spans="1:9" s="10" customFormat="1" ht="12.75">
      <c r="A441" s="11"/>
      <c r="B441" s="7"/>
      <c r="C441" s="11"/>
      <c r="D441" s="7"/>
      <c r="E441" s="42"/>
      <c r="F441" s="23"/>
      <c r="G441" s="31"/>
      <c r="H441" s="37"/>
      <c r="I441" s="7"/>
    </row>
    <row r="442" spans="1:9" s="10" customFormat="1" ht="12.75">
      <c r="A442" s="8"/>
      <c r="B442" s="7"/>
      <c r="C442" s="8"/>
      <c r="D442" s="7"/>
      <c r="E442" s="42"/>
      <c r="F442" s="23"/>
      <c r="G442" s="31"/>
      <c r="H442" s="37"/>
      <c r="I442" s="7"/>
    </row>
    <row r="443" spans="1:9" s="10" customFormat="1" ht="12.75">
      <c r="A443" s="8"/>
      <c r="B443" s="7"/>
      <c r="C443" s="8"/>
      <c r="D443" s="7"/>
      <c r="E443" s="42"/>
      <c r="F443" s="23"/>
      <c r="G443" s="31"/>
      <c r="H443" s="37"/>
      <c r="I443" s="7"/>
    </row>
    <row r="444" spans="1:9" s="10" customFormat="1" ht="12.75">
      <c r="A444" s="8"/>
      <c r="B444" s="7"/>
      <c r="C444" s="8"/>
      <c r="D444" s="7"/>
      <c r="E444" s="42"/>
      <c r="F444" s="23"/>
      <c r="G444" s="31"/>
      <c r="H444" s="37"/>
      <c r="I444" s="7"/>
    </row>
    <row r="445" spans="1:9" s="10" customFormat="1" ht="12.75">
      <c r="A445" s="8"/>
      <c r="B445" s="7"/>
      <c r="C445" s="8"/>
      <c r="D445" s="7"/>
      <c r="E445" s="42"/>
      <c r="F445" s="23"/>
      <c r="G445" s="31"/>
      <c r="H445" s="37"/>
      <c r="I445" s="7"/>
    </row>
    <row r="446" spans="1:9" s="10" customFormat="1" ht="12.75">
      <c r="A446" s="8"/>
      <c r="B446" s="7"/>
      <c r="C446" s="8"/>
      <c r="D446" s="7"/>
      <c r="E446" s="42"/>
      <c r="F446" s="23"/>
      <c r="G446" s="31"/>
      <c r="H446" s="37"/>
      <c r="I446" s="7"/>
    </row>
    <row r="447" spans="1:9" s="10" customFormat="1" ht="12.75">
      <c r="A447" s="8"/>
      <c r="B447" s="7"/>
      <c r="C447" s="8"/>
      <c r="D447" s="7"/>
      <c r="E447" s="42"/>
      <c r="F447" s="23"/>
      <c r="G447" s="31"/>
      <c r="H447" s="37"/>
      <c r="I447" s="7"/>
    </row>
    <row r="448" spans="1:9" s="10" customFormat="1" ht="12.75">
      <c r="A448" s="8"/>
      <c r="B448" s="7"/>
      <c r="C448" s="8"/>
      <c r="D448" s="8"/>
      <c r="E448" s="42"/>
      <c r="F448" s="23"/>
      <c r="G448" s="31"/>
      <c r="H448" s="37"/>
      <c r="I448" s="8"/>
    </row>
    <row r="449" spans="1:9" s="10" customFormat="1" ht="12.75">
      <c r="A449" s="8"/>
      <c r="B449" s="7"/>
      <c r="C449" s="8"/>
      <c r="D449" s="7"/>
      <c r="E449" s="42"/>
      <c r="F449" s="23"/>
      <c r="G449" s="31"/>
      <c r="H449" s="37"/>
      <c r="I449" s="7"/>
    </row>
    <row r="450" spans="1:9" s="10" customFormat="1" ht="12.75">
      <c r="A450" s="8"/>
      <c r="B450" s="7"/>
      <c r="C450" s="9"/>
      <c r="D450" s="7"/>
      <c r="E450" s="42"/>
      <c r="F450" s="23"/>
      <c r="G450" s="31"/>
      <c r="H450" s="37"/>
      <c r="I450" s="7"/>
    </row>
    <row r="451" spans="1:9" s="10" customFormat="1" ht="12.75">
      <c r="A451" s="8"/>
      <c r="B451" s="7"/>
      <c r="C451" s="8"/>
      <c r="D451" s="7"/>
      <c r="E451" s="42"/>
      <c r="F451" s="23"/>
      <c r="G451" s="31"/>
      <c r="H451" s="37"/>
      <c r="I451" s="7"/>
    </row>
    <row r="452" spans="1:9" s="10" customFormat="1" ht="12.75">
      <c r="A452" s="8"/>
      <c r="B452" s="7"/>
      <c r="C452" s="9"/>
      <c r="D452" s="7"/>
      <c r="E452" s="42"/>
      <c r="F452" s="23"/>
      <c r="G452" s="31"/>
      <c r="H452" s="37"/>
      <c r="I452" s="7"/>
    </row>
    <row r="453" spans="1:9" s="10" customFormat="1" ht="12.75">
      <c r="A453" s="8"/>
      <c r="B453" s="7"/>
      <c r="C453" s="9"/>
      <c r="D453" s="7"/>
      <c r="E453" s="42"/>
      <c r="F453" s="23"/>
      <c r="G453" s="31"/>
      <c r="H453" s="37"/>
      <c r="I453" s="7"/>
    </row>
    <row r="454" spans="1:9" s="10" customFormat="1" ht="12.75">
      <c r="A454" s="8"/>
      <c r="B454" s="7"/>
      <c r="C454" s="8"/>
      <c r="D454" s="7"/>
      <c r="E454" s="42"/>
      <c r="F454" s="23"/>
      <c r="G454" s="31"/>
      <c r="H454" s="37"/>
      <c r="I454" s="7"/>
    </row>
    <row r="455" spans="1:9" s="10" customFormat="1" ht="12.75">
      <c r="A455" s="8"/>
      <c r="B455" s="7"/>
      <c r="C455" s="8"/>
      <c r="D455" s="7"/>
      <c r="E455" s="42"/>
      <c r="F455" s="23"/>
      <c r="G455" s="31"/>
      <c r="H455" s="37"/>
      <c r="I455" s="7"/>
    </row>
    <row r="456" spans="1:9" s="10" customFormat="1" ht="12.75">
      <c r="A456" s="8"/>
      <c r="B456" s="7"/>
      <c r="C456" s="8"/>
      <c r="D456" s="7"/>
      <c r="E456" s="42"/>
      <c r="F456" s="23"/>
      <c r="G456" s="31"/>
      <c r="H456" s="37"/>
      <c r="I456" s="7"/>
    </row>
    <row r="457" spans="1:9" s="10" customFormat="1" ht="12.75">
      <c r="A457" s="8"/>
      <c r="B457" s="7"/>
      <c r="C457" s="8"/>
      <c r="D457" s="7"/>
      <c r="E457" s="42"/>
      <c r="F457" s="23"/>
      <c r="G457" s="31"/>
      <c r="H457" s="37"/>
      <c r="I457" s="7"/>
    </row>
    <row r="458" spans="1:9" s="10" customFormat="1" ht="12.75">
      <c r="A458" s="8"/>
      <c r="B458" s="7"/>
      <c r="C458" s="8"/>
      <c r="D458" s="7"/>
      <c r="E458" s="42"/>
      <c r="F458" s="23"/>
      <c r="G458" s="31"/>
      <c r="H458" s="37"/>
      <c r="I458" s="7"/>
    </row>
    <row r="459" spans="1:9" s="10" customFormat="1" ht="12.75">
      <c r="A459" s="8"/>
      <c r="B459" s="7"/>
      <c r="C459" s="8"/>
      <c r="D459" s="7"/>
      <c r="E459" s="42"/>
      <c r="F459" s="23"/>
      <c r="G459" s="31"/>
      <c r="H459" s="37"/>
      <c r="I459" s="7"/>
    </row>
    <row r="460" spans="1:9" s="10" customFormat="1" ht="12.75">
      <c r="A460" s="8"/>
      <c r="B460" s="7"/>
      <c r="C460" s="8"/>
      <c r="D460" s="7"/>
      <c r="E460" s="42"/>
      <c r="F460" s="23"/>
      <c r="G460" s="31"/>
      <c r="H460" s="37"/>
      <c r="I460" s="7"/>
    </row>
    <row r="461" spans="1:9" s="10" customFormat="1" ht="12.75">
      <c r="A461" s="8"/>
      <c r="B461" s="7"/>
      <c r="C461" s="9"/>
      <c r="D461" s="7"/>
      <c r="E461" s="42"/>
      <c r="F461" s="23"/>
      <c r="G461" s="31"/>
      <c r="H461" s="37"/>
      <c r="I461" s="7"/>
    </row>
    <row r="462" spans="1:9" s="10" customFormat="1" ht="12.75">
      <c r="A462" s="7"/>
      <c r="B462" s="7"/>
      <c r="C462" s="7"/>
      <c r="D462" s="7"/>
      <c r="E462" s="42"/>
      <c r="F462" s="23"/>
      <c r="G462" s="31"/>
      <c r="H462" s="37"/>
      <c r="I462" s="7"/>
    </row>
    <row r="463" spans="1:9" s="10" customFormat="1" ht="12.75">
      <c r="A463" s="7"/>
      <c r="B463" s="7"/>
      <c r="C463" s="7"/>
      <c r="D463" s="7"/>
      <c r="E463" s="42"/>
      <c r="F463" s="23"/>
      <c r="G463" s="31"/>
      <c r="H463" s="37"/>
      <c r="I463" s="7"/>
    </row>
    <row r="464" spans="1:9" s="10" customFormat="1" ht="12.75">
      <c r="A464" s="7"/>
      <c r="B464" s="7"/>
      <c r="C464" s="7"/>
      <c r="D464" s="7"/>
      <c r="E464" s="42"/>
      <c r="F464" s="23"/>
      <c r="G464" s="31"/>
      <c r="H464" s="37"/>
      <c r="I464" s="7"/>
    </row>
    <row r="465" spans="1:9" s="10" customFormat="1" ht="12.75">
      <c r="A465" s="7"/>
      <c r="B465" s="7"/>
      <c r="C465" s="7"/>
      <c r="D465" s="7"/>
      <c r="E465" s="42"/>
      <c r="F465" s="23"/>
      <c r="G465" s="31"/>
      <c r="H465" s="37"/>
      <c r="I465" s="7"/>
    </row>
    <row r="466" spans="1:9" s="10" customFormat="1" ht="12.75">
      <c r="A466" s="12"/>
      <c r="B466" s="7"/>
      <c r="C466" s="7"/>
      <c r="D466" s="7"/>
      <c r="E466" s="42"/>
      <c r="F466" s="23"/>
      <c r="G466" s="31"/>
      <c r="H466" s="37"/>
      <c r="I466" s="7"/>
    </row>
    <row r="467" spans="1:9" s="10" customFormat="1" ht="12.75">
      <c r="A467" s="7"/>
      <c r="B467" s="7"/>
      <c r="C467" s="7"/>
      <c r="D467" s="7"/>
      <c r="E467" s="42"/>
      <c r="F467" s="23"/>
      <c r="G467" s="31"/>
      <c r="H467" s="37"/>
      <c r="I467" s="7"/>
    </row>
    <row r="468" spans="1:9" s="10" customFormat="1" ht="12.75">
      <c r="A468" s="12"/>
      <c r="B468" s="7"/>
      <c r="C468" s="7"/>
      <c r="D468" s="7"/>
      <c r="E468" s="42"/>
      <c r="F468" s="23"/>
      <c r="G468" s="31"/>
      <c r="H468" s="37"/>
      <c r="I468" s="7"/>
    </row>
    <row r="469" spans="1:9" s="10" customFormat="1" ht="12.75">
      <c r="A469" s="12"/>
      <c r="B469" s="7"/>
      <c r="C469" s="7"/>
      <c r="D469" s="7"/>
      <c r="E469" s="42"/>
      <c r="F469" s="23"/>
      <c r="G469" s="31"/>
      <c r="H469" s="37"/>
      <c r="I469" s="7"/>
    </row>
    <row r="470" spans="1:9" s="10" customFormat="1" ht="12.75">
      <c r="A470" s="7"/>
      <c r="B470" s="7"/>
      <c r="C470" s="7"/>
      <c r="D470" s="7"/>
      <c r="E470" s="42"/>
      <c r="F470" s="23"/>
      <c r="G470" s="31"/>
      <c r="H470" s="37"/>
      <c r="I470" s="7"/>
    </row>
    <row r="471" spans="1:9" s="10" customFormat="1" ht="12.75">
      <c r="A471" s="12"/>
      <c r="B471" s="7"/>
      <c r="C471" s="7"/>
      <c r="D471" s="7"/>
      <c r="E471" s="42"/>
      <c r="F471" s="23"/>
      <c r="G471" s="31"/>
      <c r="H471" s="37"/>
      <c r="I471" s="7"/>
    </row>
    <row r="472" spans="1:9" s="10" customFormat="1" ht="12.75">
      <c r="A472" s="12"/>
      <c r="B472" s="7"/>
      <c r="C472" s="7"/>
      <c r="D472" s="7"/>
      <c r="E472" s="42"/>
      <c r="F472" s="23"/>
      <c r="G472" s="31"/>
      <c r="H472" s="37"/>
      <c r="I472" s="7"/>
    </row>
    <row r="473" spans="1:9" s="10" customFormat="1" ht="12.75">
      <c r="A473" s="12"/>
      <c r="B473" s="7"/>
      <c r="C473" s="7"/>
      <c r="D473" s="7"/>
      <c r="E473" s="42"/>
      <c r="F473" s="23"/>
      <c r="G473" s="31"/>
      <c r="H473" s="37"/>
      <c r="I473" s="7"/>
    </row>
    <row r="474" spans="1:9" s="10" customFormat="1" ht="12.75">
      <c r="A474" s="7"/>
      <c r="B474" s="11"/>
      <c r="C474" s="7"/>
      <c r="D474" s="7"/>
      <c r="E474" s="42"/>
      <c r="F474" s="23"/>
      <c r="G474" s="31"/>
      <c r="H474" s="37"/>
      <c r="I474" s="7"/>
    </row>
    <row r="475" spans="1:9" s="10" customFormat="1" ht="12.75">
      <c r="A475" s="11"/>
      <c r="B475" s="7"/>
      <c r="C475" s="11"/>
      <c r="D475" s="7"/>
      <c r="E475" s="42"/>
      <c r="F475" s="23"/>
      <c r="G475" s="31"/>
      <c r="H475" s="37"/>
      <c r="I475" s="7"/>
    </row>
    <row r="476" spans="1:9" s="10" customFormat="1" ht="12.75">
      <c r="A476" s="8"/>
      <c r="B476" s="7"/>
      <c r="C476" s="8"/>
      <c r="D476" s="7"/>
      <c r="E476" s="42"/>
      <c r="F476" s="23"/>
      <c r="G476" s="31"/>
      <c r="H476" s="37"/>
      <c r="I476" s="7"/>
    </row>
    <row r="477" spans="1:9" s="10" customFormat="1" ht="12.75">
      <c r="A477" s="8"/>
      <c r="B477" s="7"/>
      <c r="C477" s="8"/>
      <c r="D477" s="7"/>
      <c r="E477" s="42"/>
      <c r="F477" s="23"/>
      <c r="G477" s="31"/>
      <c r="H477" s="37"/>
      <c r="I477" s="7"/>
    </row>
    <row r="478" spans="1:9" s="10" customFormat="1" ht="12.75">
      <c r="A478" s="8"/>
      <c r="B478" s="7"/>
      <c r="C478" s="8"/>
      <c r="D478" s="7"/>
      <c r="E478" s="42"/>
      <c r="F478" s="23"/>
      <c r="G478" s="31"/>
      <c r="H478" s="37"/>
      <c r="I478" s="7"/>
    </row>
    <row r="479" spans="1:9" s="10" customFormat="1" ht="12.75">
      <c r="A479" s="8"/>
      <c r="B479" s="7"/>
      <c r="C479" s="8"/>
      <c r="D479" s="7"/>
      <c r="E479" s="42"/>
      <c r="F479" s="23"/>
      <c r="G479" s="31"/>
      <c r="H479" s="37"/>
      <c r="I479" s="7"/>
    </row>
    <row r="480" spans="1:9" s="10" customFormat="1" ht="12.75">
      <c r="A480" s="8"/>
      <c r="B480" s="7"/>
      <c r="C480" s="8"/>
      <c r="D480" s="8"/>
      <c r="E480" s="42"/>
      <c r="F480" s="23"/>
      <c r="G480" s="31"/>
      <c r="H480" s="37"/>
      <c r="I480" s="8"/>
    </row>
    <row r="481" spans="1:9" s="10" customFormat="1" ht="12.75">
      <c r="A481" s="8"/>
      <c r="B481" s="7"/>
      <c r="C481" s="8"/>
      <c r="D481" s="7"/>
      <c r="E481" s="42"/>
      <c r="F481" s="23"/>
      <c r="G481" s="31"/>
      <c r="H481" s="37"/>
      <c r="I481" s="7"/>
    </row>
    <row r="482" spans="1:9" s="10" customFormat="1" ht="12.75">
      <c r="A482" s="8"/>
      <c r="B482" s="7"/>
      <c r="C482" s="9"/>
      <c r="D482" s="7"/>
      <c r="E482" s="42"/>
      <c r="F482" s="23"/>
      <c r="G482" s="31"/>
      <c r="H482" s="37"/>
      <c r="I482" s="7"/>
    </row>
    <row r="483" spans="1:9" s="10" customFormat="1" ht="12.75">
      <c r="A483" s="8"/>
      <c r="B483" s="7"/>
      <c r="C483" s="8"/>
      <c r="D483" s="7"/>
      <c r="E483" s="42"/>
      <c r="F483" s="23"/>
      <c r="G483" s="31"/>
      <c r="H483" s="37"/>
      <c r="I483" s="7"/>
    </row>
    <row r="484" spans="1:9" s="10" customFormat="1" ht="12.75">
      <c r="A484" s="8"/>
      <c r="B484" s="7"/>
      <c r="C484" s="9"/>
      <c r="D484" s="7"/>
      <c r="E484" s="42"/>
      <c r="F484" s="23"/>
      <c r="G484" s="31"/>
      <c r="H484" s="37"/>
      <c r="I484" s="7"/>
    </row>
    <row r="485" spans="1:9" s="10" customFormat="1" ht="12.75">
      <c r="A485" s="8"/>
      <c r="B485" s="7"/>
      <c r="C485" s="8"/>
      <c r="D485" s="7"/>
      <c r="E485" s="42"/>
      <c r="F485" s="23"/>
      <c r="G485" s="31"/>
      <c r="H485" s="37"/>
      <c r="I485" s="7"/>
    </row>
    <row r="486" spans="1:9" s="10" customFormat="1" ht="12.75">
      <c r="A486" s="8"/>
      <c r="B486" s="7"/>
      <c r="C486" s="8"/>
      <c r="D486" s="7"/>
      <c r="E486" s="42"/>
      <c r="F486" s="23"/>
      <c r="G486" s="31"/>
      <c r="H486" s="37"/>
      <c r="I486" s="7"/>
    </row>
    <row r="487" spans="1:9" s="10" customFormat="1" ht="12.75">
      <c r="A487" s="8"/>
      <c r="B487" s="7"/>
      <c r="C487" s="8"/>
      <c r="D487" s="7"/>
      <c r="E487" s="42"/>
      <c r="F487" s="23"/>
      <c r="G487" s="31"/>
      <c r="H487" s="37"/>
      <c r="I487" s="7"/>
    </row>
    <row r="488" spans="1:9" s="10" customFormat="1" ht="12.75">
      <c r="A488" s="8"/>
      <c r="B488" s="7"/>
      <c r="C488" s="8"/>
      <c r="D488" s="7"/>
      <c r="E488" s="42"/>
      <c r="F488" s="23"/>
      <c r="G488" s="31"/>
      <c r="H488" s="37"/>
      <c r="I488" s="7"/>
    </row>
    <row r="489" spans="1:9" s="10" customFormat="1" ht="12.75">
      <c r="A489" s="8"/>
      <c r="B489" s="7"/>
      <c r="C489" s="8"/>
      <c r="D489" s="7"/>
      <c r="E489" s="42"/>
      <c r="F489" s="23"/>
      <c r="G489" s="31"/>
      <c r="H489" s="37"/>
      <c r="I489" s="7"/>
    </row>
    <row r="490" spans="1:9" s="10" customFormat="1" ht="12.75">
      <c r="A490" s="8"/>
      <c r="B490" s="7"/>
      <c r="C490" s="8"/>
      <c r="D490" s="7"/>
      <c r="E490" s="42"/>
      <c r="F490" s="23"/>
      <c r="G490" s="31"/>
      <c r="H490" s="37"/>
      <c r="I490" s="7"/>
    </row>
    <row r="491" spans="1:9" s="10" customFormat="1" ht="12.75">
      <c r="A491" s="8"/>
      <c r="B491" s="7"/>
      <c r="C491" s="8"/>
      <c r="D491" s="7"/>
      <c r="E491" s="42"/>
      <c r="F491" s="23"/>
      <c r="G491" s="31"/>
      <c r="H491" s="37"/>
      <c r="I491" s="7"/>
    </row>
    <row r="492" spans="1:9" s="10" customFormat="1" ht="12.75">
      <c r="A492" s="8"/>
      <c r="B492" s="7"/>
      <c r="C492" s="8"/>
      <c r="D492" s="7"/>
      <c r="E492" s="42"/>
      <c r="F492" s="23"/>
      <c r="G492" s="31"/>
      <c r="H492" s="37"/>
      <c r="I492" s="7"/>
    </row>
    <row r="493" spans="1:9" s="10" customFormat="1" ht="12.75">
      <c r="A493" s="8"/>
      <c r="B493" s="7"/>
      <c r="C493" s="8"/>
      <c r="D493" s="7"/>
      <c r="E493" s="42"/>
      <c r="F493" s="23"/>
      <c r="G493" s="31"/>
      <c r="H493" s="37"/>
      <c r="I493" s="7"/>
    </row>
    <row r="494" spans="1:9" s="10" customFormat="1" ht="12.75">
      <c r="A494" s="8"/>
      <c r="B494" s="7"/>
      <c r="C494" s="8"/>
      <c r="D494" s="7"/>
      <c r="E494" s="42"/>
      <c r="F494" s="23"/>
      <c r="G494" s="31"/>
      <c r="H494" s="37"/>
      <c r="I494" s="7"/>
    </row>
    <row r="495" spans="1:9" s="10" customFormat="1" ht="12.75">
      <c r="A495" s="8"/>
      <c r="B495" s="7"/>
      <c r="C495" s="9"/>
      <c r="D495" s="7"/>
      <c r="E495" s="42"/>
      <c r="F495" s="23"/>
      <c r="G495" s="31"/>
      <c r="H495" s="37"/>
      <c r="I495" s="7"/>
    </row>
    <row r="496" spans="1:9" s="10" customFormat="1" ht="12.75">
      <c r="A496" s="7"/>
      <c r="B496" s="7"/>
      <c r="C496" s="7"/>
      <c r="D496" s="7"/>
      <c r="E496" s="42"/>
      <c r="F496" s="23"/>
      <c r="G496" s="31"/>
      <c r="H496" s="37"/>
      <c r="I496" s="7"/>
    </row>
    <row r="497" spans="1:9" s="10" customFormat="1" ht="12.75">
      <c r="A497" s="7"/>
      <c r="B497" s="7"/>
      <c r="C497" s="7"/>
      <c r="D497" s="7"/>
      <c r="E497" s="42"/>
      <c r="F497" s="23"/>
      <c r="G497" s="31"/>
      <c r="H497" s="37"/>
      <c r="I497" s="7"/>
    </row>
    <row r="498" spans="1:9" s="10" customFormat="1" ht="12.75">
      <c r="A498" s="7"/>
      <c r="B498" s="7"/>
      <c r="C498" s="7"/>
      <c r="D498" s="7"/>
      <c r="E498" s="42"/>
      <c r="F498" s="23"/>
      <c r="G498" s="31"/>
      <c r="H498" s="37"/>
      <c r="I498" s="7"/>
    </row>
    <row r="499" spans="1:9" s="10" customFormat="1" ht="12.75">
      <c r="A499" s="7"/>
      <c r="B499" s="7"/>
      <c r="C499" s="7"/>
      <c r="D499" s="7"/>
      <c r="E499" s="42"/>
      <c r="F499" s="23"/>
      <c r="G499" s="31"/>
      <c r="H499" s="37"/>
      <c r="I499" s="7"/>
    </row>
    <row r="500" spans="1:9" s="10" customFormat="1" ht="12.75">
      <c r="A500" s="7"/>
      <c r="B500" s="7"/>
      <c r="C500" s="7"/>
      <c r="D500" s="7"/>
      <c r="E500" s="42"/>
      <c r="F500" s="23"/>
      <c r="G500" s="31"/>
      <c r="H500" s="37"/>
      <c r="I500" s="7"/>
    </row>
    <row r="501" spans="1:9" s="10" customFormat="1" ht="12.75">
      <c r="A501" s="7"/>
      <c r="B501" s="7"/>
      <c r="C501" s="7"/>
      <c r="D501" s="7"/>
      <c r="E501" s="42"/>
      <c r="F501" s="23"/>
      <c r="G501" s="31"/>
      <c r="H501" s="37"/>
      <c r="I501" s="7"/>
    </row>
    <row r="502" spans="1:9" s="10" customFormat="1" ht="12.75">
      <c r="A502" s="7"/>
      <c r="B502" s="7"/>
      <c r="C502" s="7"/>
      <c r="D502" s="7"/>
      <c r="E502" s="42"/>
      <c r="F502" s="23"/>
      <c r="G502" s="31"/>
      <c r="H502" s="37"/>
      <c r="I502" s="7"/>
    </row>
    <row r="503" spans="1:9" s="10" customFormat="1" ht="12.75">
      <c r="A503" s="12"/>
      <c r="B503" s="7"/>
      <c r="C503" s="7"/>
      <c r="D503" s="7"/>
      <c r="E503" s="42"/>
      <c r="F503" s="23"/>
      <c r="G503" s="31"/>
      <c r="H503" s="37"/>
      <c r="I503" s="7"/>
    </row>
    <row r="504" spans="1:9" s="10" customFormat="1" ht="12.75">
      <c r="A504" s="7"/>
      <c r="B504" s="7"/>
      <c r="C504" s="7"/>
      <c r="D504" s="7"/>
      <c r="E504" s="42"/>
      <c r="F504" s="23"/>
      <c r="G504" s="31"/>
      <c r="H504" s="37"/>
      <c r="I504" s="7"/>
    </row>
    <row r="505" spans="1:9" s="10" customFormat="1" ht="12.75">
      <c r="A505" s="7"/>
      <c r="B505" s="7"/>
      <c r="C505" s="7"/>
      <c r="D505" s="7"/>
      <c r="E505" s="42"/>
      <c r="F505" s="23"/>
      <c r="G505" s="31"/>
      <c r="H505" s="37"/>
      <c r="I505" s="7"/>
    </row>
    <row r="506" spans="1:9" s="10" customFormat="1" ht="12.75">
      <c r="A506" s="12"/>
      <c r="B506" s="7"/>
      <c r="C506" s="7"/>
      <c r="D506" s="7"/>
      <c r="E506" s="42"/>
      <c r="F506" s="23"/>
      <c r="G506" s="31"/>
      <c r="H506" s="37"/>
      <c r="I506" s="7"/>
    </row>
    <row r="507" spans="1:9" s="10" customFormat="1" ht="12.75">
      <c r="A507" s="12"/>
      <c r="B507" s="7"/>
      <c r="C507" s="7"/>
      <c r="D507" s="7"/>
      <c r="E507" s="42"/>
      <c r="F507" s="23"/>
      <c r="G507" s="31"/>
      <c r="H507" s="37"/>
      <c r="I507" s="7"/>
    </row>
    <row r="508" spans="1:9" s="10" customFormat="1" ht="12.75">
      <c r="A508" s="7"/>
      <c r="B508" s="7"/>
      <c r="C508" s="7"/>
      <c r="D508" s="7"/>
      <c r="E508" s="42"/>
      <c r="F508" s="23"/>
      <c r="G508" s="31"/>
      <c r="H508" s="37"/>
      <c r="I508" s="7"/>
    </row>
    <row r="509" spans="1:9" s="10" customFormat="1" ht="12.75">
      <c r="A509" s="12"/>
      <c r="B509" s="7"/>
      <c r="C509" s="7"/>
      <c r="D509" s="7"/>
      <c r="E509" s="42"/>
      <c r="F509" s="23"/>
      <c r="G509" s="31"/>
      <c r="H509" s="37"/>
      <c r="I509" s="7"/>
    </row>
    <row r="510" spans="1:9" s="10" customFormat="1" ht="12.75">
      <c r="A510" s="12"/>
      <c r="B510" s="7"/>
      <c r="C510" s="7"/>
      <c r="D510" s="7"/>
      <c r="E510" s="42"/>
      <c r="F510" s="23"/>
      <c r="G510" s="31"/>
      <c r="H510" s="37"/>
      <c r="I510" s="7"/>
    </row>
    <row r="511" spans="1:9" s="10" customFormat="1" ht="12.75">
      <c r="A511" s="12"/>
      <c r="B511" s="7"/>
      <c r="C511" s="7"/>
      <c r="D511" s="7"/>
      <c r="E511" s="42"/>
      <c r="F511" s="23"/>
      <c r="G511" s="31"/>
      <c r="H511" s="37"/>
      <c r="I511" s="7"/>
    </row>
    <row r="512" spans="1:9" s="10" customFormat="1" ht="12.75">
      <c r="A512" s="7"/>
      <c r="B512" s="11"/>
      <c r="C512" s="7"/>
      <c r="D512" s="7"/>
      <c r="E512" s="42"/>
      <c r="F512" s="23"/>
      <c r="G512" s="31"/>
      <c r="H512" s="37"/>
      <c r="I512" s="7"/>
    </row>
    <row r="513" spans="1:9" s="10" customFormat="1" ht="12.75">
      <c r="A513" s="11"/>
      <c r="B513" s="7"/>
      <c r="C513" s="11"/>
      <c r="D513" s="7"/>
      <c r="E513" s="42"/>
      <c r="F513" s="23"/>
      <c r="G513" s="31"/>
      <c r="H513" s="37"/>
      <c r="I513" s="7"/>
    </row>
    <row r="514" spans="1:9" s="10" customFormat="1" ht="12.75">
      <c r="A514" s="8"/>
      <c r="B514" s="7"/>
      <c r="C514" s="8"/>
      <c r="D514" s="7"/>
      <c r="E514" s="42"/>
      <c r="F514" s="23"/>
      <c r="G514" s="31"/>
      <c r="H514" s="37"/>
      <c r="I514" s="7"/>
    </row>
    <row r="515" spans="1:9" s="10" customFormat="1" ht="12.75">
      <c r="A515" s="8"/>
      <c r="B515" s="7"/>
      <c r="C515" s="8"/>
      <c r="D515" s="7"/>
      <c r="E515" s="42"/>
      <c r="F515" s="23"/>
      <c r="G515" s="31"/>
      <c r="H515" s="37"/>
      <c r="I515" s="7"/>
    </row>
    <row r="516" spans="1:9" s="10" customFormat="1" ht="12.75">
      <c r="A516" s="8"/>
      <c r="B516" s="7"/>
      <c r="C516" s="8"/>
      <c r="D516" s="7"/>
      <c r="E516" s="42"/>
      <c r="F516" s="23"/>
      <c r="G516" s="31"/>
      <c r="H516" s="37"/>
      <c r="I516" s="7"/>
    </row>
    <row r="517" spans="1:9" s="10" customFormat="1" ht="12.75">
      <c r="A517" s="8"/>
      <c r="B517" s="7"/>
      <c r="C517" s="8"/>
      <c r="D517" s="7"/>
      <c r="E517" s="42"/>
      <c r="F517" s="23"/>
      <c r="G517" s="31"/>
      <c r="H517" s="37"/>
      <c r="I517" s="7"/>
    </row>
    <row r="518" spans="1:9" s="10" customFormat="1" ht="12.75">
      <c r="A518" s="8"/>
      <c r="B518" s="7"/>
      <c r="C518" s="8"/>
      <c r="D518" s="7"/>
      <c r="E518" s="42"/>
      <c r="F518" s="23"/>
      <c r="G518" s="31"/>
      <c r="H518" s="37"/>
      <c r="I518" s="7"/>
    </row>
    <row r="519" spans="1:9" s="10" customFormat="1" ht="12.75">
      <c r="A519" s="8"/>
      <c r="B519" s="7"/>
      <c r="C519" s="8"/>
      <c r="D519" s="7"/>
      <c r="E519" s="42"/>
      <c r="F519" s="23"/>
      <c r="G519" s="31"/>
      <c r="H519" s="37"/>
      <c r="I519" s="7"/>
    </row>
    <row r="520" spans="1:9" s="10" customFormat="1" ht="12.75">
      <c r="A520" s="8"/>
      <c r="B520" s="7"/>
      <c r="C520" s="8"/>
      <c r="D520" s="7"/>
      <c r="E520" s="42"/>
      <c r="F520" s="23"/>
      <c r="G520" s="31"/>
      <c r="H520" s="37"/>
      <c r="I520" s="7"/>
    </row>
    <row r="521" spans="1:9" s="10" customFormat="1" ht="12.75">
      <c r="A521" s="8"/>
      <c r="B521" s="7"/>
      <c r="C521" s="8"/>
      <c r="D521" s="8"/>
      <c r="E521" s="42"/>
      <c r="F521" s="23"/>
      <c r="G521" s="31"/>
      <c r="H521" s="37"/>
      <c r="I521" s="8"/>
    </row>
    <row r="522" spans="1:9" s="10" customFormat="1" ht="12.75">
      <c r="A522" s="8"/>
      <c r="B522" s="7"/>
      <c r="C522" s="8"/>
      <c r="D522" s="8"/>
      <c r="E522" s="42"/>
      <c r="F522" s="23"/>
      <c r="G522" s="31"/>
      <c r="H522" s="37"/>
      <c r="I522" s="8"/>
    </row>
    <row r="523" spans="1:9" s="10" customFormat="1" ht="12.75">
      <c r="A523" s="8"/>
      <c r="B523" s="7"/>
      <c r="C523" s="8"/>
      <c r="D523" s="7"/>
      <c r="E523" s="42"/>
      <c r="F523" s="23"/>
      <c r="G523" s="31"/>
      <c r="H523" s="37"/>
      <c r="I523" s="7"/>
    </row>
    <row r="524" spans="1:9" s="10" customFormat="1" ht="12.75">
      <c r="A524" s="8"/>
      <c r="B524" s="7"/>
      <c r="C524" s="9"/>
      <c r="D524" s="7"/>
      <c r="E524" s="42"/>
      <c r="F524" s="23"/>
      <c r="G524" s="31"/>
      <c r="H524" s="37"/>
      <c r="I524" s="7"/>
    </row>
    <row r="525" spans="1:9" s="10" customFormat="1" ht="12.75">
      <c r="A525" s="8"/>
      <c r="B525" s="7"/>
      <c r="C525" s="8"/>
      <c r="D525" s="7"/>
      <c r="E525" s="42"/>
      <c r="F525" s="23"/>
      <c r="G525" s="31"/>
      <c r="H525" s="37"/>
      <c r="I525" s="7"/>
    </row>
    <row r="526" spans="1:9" s="10" customFormat="1" ht="12.75">
      <c r="A526" s="8"/>
      <c r="B526" s="7"/>
      <c r="C526" s="9"/>
      <c r="D526" s="7"/>
      <c r="E526" s="42"/>
      <c r="F526" s="23"/>
      <c r="G526" s="31"/>
      <c r="H526" s="37"/>
      <c r="I526" s="7"/>
    </row>
    <row r="527" spans="1:9" s="10" customFormat="1" ht="12.75">
      <c r="A527" s="8"/>
      <c r="B527" s="7"/>
      <c r="C527" s="8"/>
      <c r="D527" s="7"/>
      <c r="E527" s="42"/>
      <c r="F527" s="23"/>
      <c r="G527" s="31"/>
      <c r="H527" s="37"/>
      <c r="I527" s="7"/>
    </row>
    <row r="528" spans="1:9" s="10" customFormat="1" ht="12.75">
      <c r="A528" s="8"/>
      <c r="B528" s="7"/>
      <c r="C528" s="8"/>
      <c r="D528" s="7"/>
      <c r="E528" s="42"/>
      <c r="F528" s="23"/>
      <c r="G528" s="31"/>
      <c r="H528" s="37"/>
      <c r="I528" s="7"/>
    </row>
    <row r="529" spans="1:9" s="10" customFormat="1" ht="12.75">
      <c r="A529" s="8"/>
      <c r="B529" s="7"/>
      <c r="C529" s="8"/>
      <c r="D529" s="7"/>
      <c r="E529" s="42"/>
      <c r="F529" s="23"/>
      <c r="G529" s="31"/>
      <c r="H529" s="37"/>
      <c r="I529" s="7"/>
    </row>
    <row r="530" spans="1:9" s="10" customFormat="1" ht="12.75">
      <c r="A530" s="8"/>
      <c r="B530" s="7"/>
      <c r="C530" s="8"/>
      <c r="D530" s="7"/>
      <c r="E530" s="42"/>
      <c r="F530" s="23"/>
      <c r="G530" s="31"/>
      <c r="H530" s="37"/>
      <c r="I530" s="7"/>
    </row>
    <row r="531" spans="1:9" s="10" customFormat="1" ht="12.75">
      <c r="A531" s="8"/>
      <c r="B531" s="7"/>
      <c r="C531" s="8"/>
      <c r="D531" s="7"/>
      <c r="E531" s="42"/>
      <c r="F531" s="23"/>
      <c r="G531" s="31"/>
      <c r="H531" s="37"/>
      <c r="I531" s="7"/>
    </row>
    <row r="532" spans="1:9" s="10" customFormat="1" ht="12.75">
      <c r="A532" s="8"/>
      <c r="B532" s="7"/>
      <c r="C532" s="8"/>
      <c r="D532" s="7"/>
      <c r="E532" s="42"/>
      <c r="F532" s="23"/>
      <c r="G532" s="31"/>
      <c r="H532" s="37"/>
      <c r="I532" s="7"/>
    </row>
    <row r="533" spans="1:9" s="10" customFormat="1" ht="12.75">
      <c r="A533" s="8"/>
      <c r="B533" s="7"/>
      <c r="C533" s="8"/>
      <c r="D533" s="7"/>
      <c r="E533" s="42"/>
      <c r="F533" s="23"/>
      <c r="G533" s="31"/>
      <c r="H533" s="37"/>
      <c r="I533" s="7"/>
    </row>
    <row r="534" spans="1:9" s="10" customFormat="1" ht="12.75">
      <c r="A534" s="8"/>
      <c r="B534" s="7"/>
      <c r="C534" s="8"/>
      <c r="D534" s="7"/>
      <c r="E534" s="42"/>
      <c r="F534" s="23"/>
      <c r="G534" s="31"/>
      <c r="H534" s="37"/>
      <c r="I534" s="7"/>
    </row>
    <row r="535" spans="1:9" s="10" customFormat="1" ht="12.75">
      <c r="A535" s="8"/>
      <c r="B535" s="7"/>
      <c r="C535" s="9"/>
      <c r="D535" s="7"/>
      <c r="E535" s="42"/>
      <c r="F535" s="23"/>
      <c r="G535" s="31"/>
      <c r="H535" s="37"/>
      <c r="I535" s="7"/>
    </row>
    <row r="536" spans="1:9" s="10" customFormat="1" ht="12.75">
      <c r="A536" s="7"/>
      <c r="B536" s="7"/>
      <c r="C536" s="7"/>
      <c r="D536" s="7"/>
      <c r="E536" s="42"/>
      <c r="F536" s="23"/>
      <c r="G536" s="31"/>
      <c r="H536" s="37"/>
      <c r="I536" s="7"/>
    </row>
    <row r="537" spans="1:9" s="10" customFormat="1" ht="12.75">
      <c r="A537" s="7"/>
      <c r="B537" s="7"/>
      <c r="C537" s="7"/>
      <c r="D537" s="7"/>
      <c r="E537" s="42"/>
      <c r="F537" s="23"/>
      <c r="G537" s="31"/>
      <c r="H537" s="37"/>
      <c r="I537" s="7"/>
    </row>
    <row r="538" spans="1:9" s="10" customFormat="1" ht="12.75">
      <c r="A538" s="7"/>
      <c r="B538" s="7"/>
      <c r="C538" s="7"/>
      <c r="D538" s="7"/>
      <c r="E538" s="42"/>
      <c r="F538" s="23"/>
      <c r="G538" s="31"/>
      <c r="H538" s="37"/>
      <c r="I538" s="7"/>
    </row>
    <row r="539" spans="1:9" s="10" customFormat="1" ht="12.75">
      <c r="A539" s="12"/>
      <c r="B539" s="7"/>
      <c r="C539" s="7"/>
      <c r="D539" s="7"/>
      <c r="E539" s="42"/>
      <c r="F539" s="23"/>
      <c r="G539" s="31"/>
      <c r="H539" s="37"/>
      <c r="I539" s="7"/>
    </row>
    <row r="540" spans="1:9" s="10" customFormat="1" ht="12.75">
      <c r="A540" s="7"/>
      <c r="B540" s="7"/>
      <c r="C540" s="7"/>
      <c r="D540" s="7"/>
      <c r="E540" s="42"/>
      <c r="F540" s="23"/>
      <c r="G540" s="31"/>
      <c r="H540" s="37"/>
      <c r="I540" s="7"/>
    </row>
    <row r="541" spans="1:9" s="10" customFormat="1" ht="12.75">
      <c r="A541" s="7"/>
      <c r="B541" s="7"/>
      <c r="C541" s="7"/>
      <c r="D541" s="7"/>
      <c r="E541" s="42"/>
      <c r="F541" s="23"/>
      <c r="G541" s="31"/>
      <c r="H541" s="37"/>
      <c r="I541" s="7"/>
    </row>
    <row r="542" spans="1:9" s="10" customFormat="1" ht="12.75">
      <c r="A542" s="12"/>
      <c r="B542" s="7"/>
      <c r="C542" s="7"/>
      <c r="D542" s="7"/>
      <c r="E542" s="42"/>
      <c r="F542" s="23"/>
      <c r="G542" s="31"/>
      <c r="H542" s="37"/>
      <c r="I542" s="7"/>
    </row>
    <row r="543" spans="1:9" s="10" customFormat="1" ht="12.75">
      <c r="A543" s="12"/>
      <c r="B543" s="7"/>
      <c r="C543" s="7"/>
      <c r="D543" s="7"/>
      <c r="E543" s="42"/>
      <c r="F543" s="23"/>
      <c r="G543" s="31"/>
      <c r="H543" s="37"/>
      <c r="I543" s="7"/>
    </row>
    <row r="544" spans="1:9" s="10" customFormat="1" ht="12.75">
      <c r="A544" s="7"/>
      <c r="B544" s="7"/>
      <c r="C544" s="7"/>
      <c r="D544" s="7"/>
      <c r="E544" s="42"/>
      <c r="F544" s="23"/>
      <c r="G544" s="31"/>
      <c r="H544" s="37"/>
      <c r="I544" s="7"/>
    </row>
    <row r="545" spans="1:9" s="10" customFormat="1" ht="12.75">
      <c r="A545" s="12"/>
      <c r="B545" s="7"/>
      <c r="C545" s="7"/>
      <c r="D545" s="7"/>
      <c r="E545" s="42"/>
      <c r="F545" s="23"/>
      <c r="G545" s="31"/>
      <c r="H545" s="37"/>
      <c r="I545" s="7"/>
    </row>
    <row r="546" spans="1:9" s="10" customFormat="1" ht="12.75">
      <c r="A546" s="12"/>
      <c r="B546" s="7"/>
      <c r="C546" s="7"/>
      <c r="D546" s="7"/>
      <c r="E546" s="42"/>
      <c r="F546" s="23"/>
      <c r="G546" s="31"/>
      <c r="H546" s="37"/>
      <c r="I546" s="7"/>
    </row>
    <row r="547" spans="1:9" s="10" customFormat="1" ht="12.75">
      <c r="A547" s="12"/>
      <c r="B547" s="7"/>
      <c r="C547" s="7"/>
      <c r="D547" s="7"/>
      <c r="E547" s="42"/>
      <c r="F547" s="23"/>
      <c r="G547" s="31"/>
      <c r="H547" s="37"/>
      <c r="I547" s="7"/>
    </row>
    <row r="548" spans="1:9" s="10" customFormat="1" ht="12.75">
      <c r="A548" s="7"/>
      <c r="B548" s="11"/>
      <c r="C548" s="7"/>
      <c r="D548" s="7"/>
      <c r="E548" s="42"/>
      <c r="F548" s="23"/>
      <c r="G548" s="31"/>
      <c r="H548" s="37"/>
      <c r="I548" s="7"/>
    </row>
    <row r="549" spans="1:9" s="10" customFormat="1" ht="12.75">
      <c r="A549" s="11"/>
      <c r="B549" s="7"/>
      <c r="C549" s="11"/>
      <c r="D549" s="7"/>
      <c r="E549" s="42"/>
      <c r="F549" s="23"/>
      <c r="G549" s="31"/>
      <c r="H549" s="37"/>
      <c r="I549" s="7"/>
    </row>
    <row r="550" spans="1:9" s="10" customFormat="1" ht="12.75">
      <c r="A550" s="8"/>
      <c r="B550" s="7"/>
      <c r="C550" s="8"/>
      <c r="D550" s="7"/>
      <c r="E550" s="42"/>
      <c r="F550" s="23"/>
      <c r="G550" s="31"/>
      <c r="H550" s="37"/>
      <c r="I550" s="7"/>
    </row>
    <row r="551" spans="1:9" s="10" customFormat="1" ht="12.75">
      <c r="A551" s="8"/>
      <c r="B551" s="7"/>
      <c r="C551" s="8"/>
      <c r="D551" s="7"/>
      <c r="E551" s="42"/>
      <c r="F551" s="23"/>
      <c r="G551" s="31"/>
      <c r="H551" s="37"/>
      <c r="I551" s="7"/>
    </row>
    <row r="552" spans="1:9" s="10" customFormat="1" ht="12.75">
      <c r="A552" s="8"/>
      <c r="B552" s="7"/>
      <c r="C552" s="8"/>
      <c r="D552" s="7"/>
      <c r="E552" s="42"/>
      <c r="F552" s="23"/>
      <c r="G552" s="31"/>
      <c r="H552" s="37"/>
      <c r="I552" s="7"/>
    </row>
    <row r="553" spans="1:9" s="10" customFormat="1" ht="12.75">
      <c r="A553" s="8"/>
      <c r="B553" s="7"/>
      <c r="C553" s="9"/>
      <c r="D553" s="7"/>
      <c r="E553" s="42"/>
      <c r="F553" s="23"/>
      <c r="G553" s="31"/>
      <c r="H553" s="37"/>
      <c r="I553" s="7"/>
    </row>
    <row r="554" spans="1:9" s="10" customFormat="1" ht="12.75">
      <c r="A554" s="8"/>
      <c r="B554" s="7"/>
      <c r="C554" s="8"/>
      <c r="D554" s="7"/>
      <c r="E554" s="42"/>
      <c r="F554" s="23"/>
      <c r="G554" s="31"/>
      <c r="H554" s="37"/>
      <c r="I554" s="7"/>
    </row>
    <row r="555" spans="1:9" s="10" customFormat="1" ht="12.75">
      <c r="A555" s="8"/>
      <c r="B555" s="7"/>
      <c r="C555" s="8"/>
      <c r="D555" s="7"/>
      <c r="E555" s="42"/>
      <c r="F555" s="23"/>
      <c r="G555" s="31"/>
      <c r="H555" s="37"/>
      <c r="I555" s="7"/>
    </row>
    <row r="556" spans="1:9" s="10" customFormat="1" ht="12.75">
      <c r="A556" s="8"/>
      <c r="B556" s="7"/>
      <c r="C556" s="8"/>
      <c r="D556" s="7"/>
      <c r="E556" s="42"/>
      <c r="F556" s="23"/>
      <c r="G556" s="31"/>
      <c r="H556" s="37"/>
      <c r="I556" s="7"/>
    </row>
    <row r="557" spans="1:9" s="10" customFormat="1" ht="12.75">
      <c r="A557" s="8"/>
      <c r="B557" s="7"/>
      <c r="C557" s="8"/>
      <c r="D557" s="7"/>
      <c r="E557" s="42"/>
      <c r="F557" s="23"/>
      <c r="G557" s="31"/>
      <c r="H557" s="37"/>
      <c r="I557" s="7"/>
    </row>
    <row r="558" spans="1:9" s="10" customFormat="1" ht="12.75">
      <c r="A558" s="8"/>
      <c r="B558" s="7"/>
      <c r="C558" s="8"/>
      <c r="D558" s="7"/>
      <c r="E558" s="42"/>
      <c r="F558" s="23"/>
      <c r="G558" s="31"/>
      <c r="H558" s="37"/>
      <c r="I558" s="7"/>
    </row>
    <row r="559" spans="1:9" s="10" customFormat="1" ht="12.75">
      <c r="A559" s="8"/>
      <c r="B559" s="7"/>
      <c r="C559" s="9"/>
      <c r="D559" s="7"/>
      <c r="E559" s="42"/>
      <c r="F559" s="23"/>
      <c r="G559" s="31"/>
      <c r="H559" s="37"/>
      <c r="I559" s="7"/>
    </row>
    <row r="560" spans="1:9" s="10" customFormat="1" ht="12.75">
      <c r="A560" s="7"/>
      <c r="B560" s="7"/>
      <c r="C560" s="7"/>
      <c r="D560" s="7"/>
      <c r="E560" s="42"/>
      <c r="F560" s="23"/>
      <c r="G560" s="31"/>
      <c r="H560" s="37"/>
      <c r="I560" s="7"/>
    </row>
    <row r="561" spans="1:9" s="10" customFormat="1" ht="12.75">
      <c r="A561" s="7"/>
      <c r="B561" s="7"/>
      <c r="C561" s="7"/>
      <c r="D561" s="7"/>
      <c r="E561" s="42"/>
      <c r="F561" s="23"/>
      <c r="G561" s="31"/>
      <c r="H561" s="37"/>
      <c r="I561" s="7"/>
    </row>
    <row r="562" spans="1:9" s="10" customFormat="1" ht="12.75">
      <c r="A562" s="13"/>
      <c r="B562" s="13"/>
      <c r="C562" s="13"/>
      <c r="D562" s="13"/>
      <c r="E562" s="43"/>
      <c r="F562" s="24"/>
      <c r="G562" s="32"/>
      <c r="H562" s="38"/>
      <c r="I562" s="13"/>
    </row>
    <row r="563" spans="1:9" s="10" customFormat="1" ht="12.75">
      <c r="A563" s="13"/>
      <c r="B563" s="13"/>
      <c r="C563" s="13"/>
      <c r="D563" s="13"/>
      <c r="E563" s="43"/>
      <c r="F563" s="24"/>
      <c r="G563" s="32"/>
      <c r="H563" s="38"/>
      <c r="I563" s="13"/>
    </row>
    <row r="564" spans="1:9" s="10" customFormat="1" ht="12.75">
      <c r="A564" s="13"/>
      <c r="B564" s="13"/>
      <c r="C564" s="13"/>
      <c r="D564" s="13"/>
      <c r="E564" s="43"/>
      <c r="F564" s="24"/>
      <c r="G564" s="32"/>
      <c r="H564" s="38"/>
      <c r="I564" s="13"/>
    </row>
    <row r="565" spans="1:9" s="10" customFormat="1" ht="12.75">
      <c r="A565" s="13"/>
      <c r="B565" s="13"/>
      <c r="C565" s="13"/>
      <c r="D565" s="13"/>
      <c r="E565" s="43"/>
      <c r="F565" s="24"/>
      <c r="G565" s="32"/>
      <c r="H565" s="38"/>
      <c r="I565" s="13"/>
    </row>
    <row r="566" spans="1:9" s="10" customFormat="1" ht="12.75">
      <c r="A566" s="13"/>
      <c r="B566" s="13"/>
      <c r="C566" s="13"/>
      <c r="D566" s="13"/>
      <c r="E566" s="43"/>
      <c r="F566" s="24"/>
      <c r="G566" s="32"/>
      <c r="H566" s="38"/>
      <c r="I566" s="13"/>
    </row>
    <row r="567" spans="1:9" s="10" customFormat="1" ht="12.75">
      <c r="A567" s="13"/>
      <c r="B567" s="13"/>
      <c r="C567" s="13"/>
      <c r="D567" s="13"/>
      <c r="E567" s="43"/>
      <c r="F567" s="24"/>
      <c r="G567" s="32"/>
      <c r="H567" s="38"/>
      <c r="I567" s="13"/>
    </row>
    <row r="568" spans="1:9" s="10" customFormat="1" ht="12.75">
      <c r="A568" s="13"/>
      <c r="B568" s="13"/>
      <c r="C568" s="13"/>
      <c r="D568" s="13"/>
      <c r="E568" s="43"/>
      <c r="F568" s="24"/>
      <c r="G568" s="32"/>
      <c r="H568" s="38"/>
      <c r="I568" s="13"/>
    </row>
    <row r="569" spans="1:9" s="10" customFormat="1" ht="12.75">
      <c r="A569" s="13"/>
      <c r="B569" s="13"/>
      <c r="C569" s="13"/>
      <c r="D569" s="13"/>
      <c r="E569" s="43"/>
      <c r="F569" s="24"/>
      <c r="G569" s="32"/>
      <c r="H569" s="38"/>
      <c r="I569" s="13"/>
    </row>
    <row r="570" spans="1:9" s="10" customFormat="1" ht="12.75">
      <c r="A570" s="13"/>
      <c r="B570" s="13"/>
      <c r="C570" s="13"/>
      <c r="D570" s="13"/>
      <c r="E570" s="43"/>
      <c r="F570" s="24"/>
      <c r="G570" s="32"/>
      <c r="H570" s="38"/>
      <c r="I570" s="13"/>
    </row>
    <row r="571" spans="1:9" s="10" customFormat="1" ht="12.75">
      <c r="A571" s="13"/>
      <c r="B571" s="13"/>
      <c r="C571" s="13"/>
      <c r="D571" s="13"/>
      <c r="E571" s="43"/>
      <c r="F571" s="24"/>
      <c r="G571" s="32"/>
      <c r="H571" s="38"/>
      <c r="I571" s="13"/>
    </row>
    <row r="572" spans="1:9" s="10" customFormat="1" ht="12.75">
      <c r="A572" s="13"/>
      <c r="B572" s="13"/>
      <c r="C572" s="13"/>
      <c r="D572" s="13"/>
      <c r="E572" s="43"/>
      <c r="F572" s="24"/>
      <c r="G572" s="32"/>
      <c r="H572" s="38"/>
      <c r="I572" s="13"/>
    </row>
    <row r="573" spans="1:9" s="10" customFormat="1" ht="12.75">
      <c r="A573" s="13"/>
      <c r="B573" s="13"/>
      <c r="C573" s="13"/>
      <c r="D573" s="13"/>
      <c r="E573" s="43"/>
      <c r="F573" s="24"/>
      <c r="G573" s="32"/>
      <c r="H573" s="38"/>
      <c r="I573" s="13"/>
    </row>
    <row r="574" spans="1:9" s="10" customFormat="1" ht="12.75">
      <c r="A574" s="13"/>
      <c r="B574" s="13"/>
      <c r="C574" s="13"/>
      <c r="D574" s="13"/>
      <c r="E574" s="43"/>
      <c r="F574" s="24"/>
      <c r="G574" s="32"/>
      <c r="H574" s="38"/>
      <c r="I574" s="13"/>
    </row>
    <row r="575" spans="1:9" s="10" customFormat="1" ht="12.75">
      <c r="A575" s="13"/>
      <c r="B575" s="13"/>
      <c r="C575" s="13"/>
      <c r="D575" s="13"/>
      <c r="E575" s="43"/>
      <c r="F575" s="24"/>
      <c r="G575" s="32"/>
      <c r="H575" s="38"/>
      <c r="I575" s="13"/>
    </row>
    <row r="576" spans="1:9" s="10" customFormat="1" ht="12.75">
      <c r="A576" s="13"/>
      <c r="B576" s="13"/>
      <c r="C576" s="13"/>
      <c r="D576" s="13"/>
      <c r="E576" s="43"/>
      <c r="F576" s="24"/>
      <c r="G576" s="32"/>
      <c r="H576" s="38"/>
      <c r="I576" s="13"/>
    </row>
    <row r="577" spans="1:9" s="10" customFormat="1" ht="12.75">
      <c r="A577" s="13"/>
      <c r="B577" s="13"/>
      <c r="C577" s="13"/>
      <c r="D577" s="13"/>
      <c r="E577" s="43"/>
      <c r="F577" s="24"/>
      <c r="G577" s="32"/>
      <c r="H577" s="38"/>
      <c r="I577" s="13"/>
    </row>
    <row r="578" spans="1:9" s="10" customFormat="1" ht="12.75">
      <c r="A578" s="13"/>
      <c r="B578" s="13"/>
      <c r="C578" s="13"/>
      <c r="D578" s="13"/>
      <c r="E578" s="43"/>
      <c r="F578" s="24"/>
      <c r="G578" s="32"/>
      <c r="H578" s="38"/>
      <c r="I578" s="13"/>
    </row>
    <row r="579" spans="1:9" s="10" customFormat="1" ht="12.75">
      <c r="A579" s="13"/>
      <c r="B579" s="13"/>
      <c r="C579" s="13"/>
      <c r="D579" s="13"/>
      <c r="E579" s="43"/>
      <c r="F579" s="24"/>
      <c r="G579" s="32"/>
      <c r="H579" s="38"/>
      <c r="I579" s="13"/>
    </row>
    <row r="580" spans="1:9" s="10" customFormat="1" ht="12.75">
      <c r="A580" s="13"/>
      <c r="B580" s="13"/>
      <c r="C580" s="13"/>
      <c r="D580" s="13"/>
      <c r="E580" s="43"/>
      <c r="F580" s="24"/>
      <c r="G580" s="32"/>
      <c r="H580" s="38"/>
      <c r="I580" s="13"/>
    </row>
    <row r="581" spans="1:9" s="10" customFormat="1" ht="12.75">
      <c r="A581" s="13"/>
      <c r="B581" s="13"/>
      <c r="C581" s="13"/>
      <c r="D581" s="13"/>
      <c r="E581" s="43"/>
      <c r="F581" s="24"/>
      <c r="G581" s="32"/>
      <c r="H581" s="38"/>
      <c r="I581" s="13"/>
    </row>
    <row r="582" spans="5:8" s="10" customFormat="1" ht="12.75">
      <c r="E582" s="44"/>
      <c r="F582" s="25"/>
      <c r="G582" s="33"/>
      <c r="H582" s="39"/>
    </row>
    <row r="583" spans="5:8" s="10" customFormat="1" ht="12.75">
      <c r="E583" s="44"/>
      <c r="F583" s="25"/>
      <c r="G583" s="33"/>
      <c r="H583" s="39"/>
    </row>
    <row r="584" spans="5:8" s="10" customFormat="1" ht="12.75">
      <c r="E584" s="44"/>
      <c r="F584" s="25"/>
      <c r="G584" s="33"/>
      <c r="H584" s="39"/>
    </row>
    <row r="585" spans="5:8" s="10" customFormat="1" ht="12.75">
      <c r="E585" s="44"/>
      <c r="F585" s="25"/>
      <c r="G585" s="33"/>
      <c r="H585" s="39"/>
    </row>
    <row r="586" spans="5:8" s="10" customFormat="1" ht="12.75">
      <c r="E586" s="44"/>
      <c r="F586" s="25"/>
      <c r="G586" s="33"/>
      <c r="H586" s="39"/>
    </row>
    <row r="587" spans="5:8" s="10" customFormat="1" ht="12.75">
      <c r="E587" s="44"/>
      <c r="F587" s="25"/>
      <c r="G587" s="33"/>
      <c r="H587" s="39"/>
    </row>
    <row r="588" spans="5:8" s="10" customFormat="1" ht="12.75">
      <c r="E588" s="44"/>
      <c r="F588" s="25"/>
      <c r="G588" s="33"/>
      <c r="H588" s="39"/>
    </row>
    <row r="589" spans="5:8" s="10" customFormat="1" ht="12.75">
      <c r="E589" s="44"/>
      <c r="F589" s="25"/>
      <c r="G589" s="33"/>
      <c r="H589" s="39"/>
    </row>
    <row r="590" spans="5:8" s="10" customFormat="1" ht="12.75">
      <c r="E590" s="44"/>
      <c r="F590" s="25"/>
      <c r="G590" s="33"/>
      <c r="H590" s="39"/>
    </row>
    <row r="591" spans="5:8" s="10" customFormat="1" ht="12.75">
      <c r="E591" s="44"/>
      <c r="F591" s="25"/>
      <c r="G591" s="33"/>
      <c r="H591" s="39"/>
    </row>
    <row r="592" spans="5:8" s="10" customFormat="1" ht="12.75">
      <c r="E592" s="44"/>
      <c r="F592" s="25"/>
      <c r="G592" s="33"/>
      <c r="H592" s="39"/>
    </row>
    <row r="593" spans="5:8" s="10" customFormat="1" ht="12.75">
      <c r="E593" s="44"/>
      <c r="F593" s="25"/>
      <c r="G593" s="33"/>
      <c r="H593" s="39"/>
    </row>
    <row r="594" spans="5:8" s="10" customFormat="1" ht="12.75">
      <c r="E594" s="44"/>
      <c r="F594" s="25"/>
      <c r="G594" s="33"/>
      <c r="H594" s="39"/>
    </row>
    <row r="595" spans="5:8" s="10" customFormat="1" ht="12.75">
      <c r="E595" s="44"/>
      <c r="F595" s="25"/>
      <c r="G595" s="33"/>
      <c r="H595" s="39"/>
    </row>
    <row r="596" spans="5:8" s="10" customFormat="1" ht="12.75">
      <c r="E596" s="44"/>
      <c r="F596" s="25"/>
      <c r="G596" s="33"/>
      <c r="H596" s="39"/>
    </row>
    <row r="597" spans="5:8" s="10" customFormat="1" ht="12.75">
      <c r="E597" s="44"/>
      <c r="F597" s="25"/>
      <c r="G597" s="33"/>
      <c r="H597" s="39"/>
    </row>
    <row r="598" spans="5:8" s="10" customFormat="1" ht="12.75">
      <c r="E598" s="44"/>
      <c r="F598" s="25"/>
      <c r="G598" s="33"/>
      <c r="H598" s="39"/>
    </row>
    <row r="599" spans="5:8" s="10" customFormat="1" ht="12.75">
      <c r="E599" s="44"/>
      <c r="F599" s="25"/>
      <c r="G599" s="33"/>
      <c r="H599" s="39"/>
    </row>
    <row r="600" spans="5:8" s="10" customFormat="1" ht="12.75">
      <c r="E600" s="44"/>
      <c r="F600" s="25"/>
      <c r="G600" s="33"/>
      <c r="H600" s="39"/>
    </row>
    <row r="601" spans="5:8" s="10" customFormat="1" ht="12.75">
      <c r="E601" s="44"/>
      <c r="F601" s="25"/>
      <c r="G601" s="33"/>
      <c r="H601" s="39"/>
    </row>
    <row r="602" spans="5:8" s="10" customFormat="1" ht="12.75">
      <c r="E602" s="44"/>
      <c r="F602" s="25"/>
      <c r="G602" s="33"/>
      <c r="H602" s="39"/>
    </row>
    <row r="603" spans="5:8" s="10" customFormat="1" ht="12.75">
      <c r="E603" s="44"/>
      <c r="F603" s="25"/>
      <c r="G603" s="33"/>
      <c r="H603" s="39"/>
    </row>
    <row r="604" spans="5:8" s="10" customFormat="1" ht="12.75">
      <c r="E604" s="44"/>
      <c r="F604" s="25"/>
      <c r="G604" s="33"/>
      <c r="H604" s="39"/>
    </row>
    <row r="605" spans="5:8" s="10" customFormat="1" ht="12.75">
      <c r="E605" s="44"/>
      <c r="F605" s="25"/>
      <c r="G605" s="33"/>
      <c r="H605" s="39"/>
    </row>
    <row r="606" spans="5:8" s="10" customFormat="1" ht="12.75">
      <c r="E606" s="44"/>
      <c r="F606" s="25"/>
      <c r="G606" s="33"/>
      <c r="H606" s="39"/>
    </row>
    <row r="607" spans="5:8" s="10" customFormat="1" ht="12.75">
      <c r="E607" s="44"/>
      <c r="F607" s="25"/>
      <c r="G607" s="33"/>
      <c r="H607" s="39"/>
    </row>
    <row r="608" spans="5:8" s="10" customFormat="1" ht="12.75">
      <c r="E608" s="44"/>
      <c r="F608" s="25"/>
      <c r="G608" s="33"/>
      <c r="H608" s="39"/>
    </row>
    <row r="609" spans="5:8" s="10" customFormat="1" ht="12.75">
      <c r="E609" s="44"/>
      <c r="F609" s="25"/>
      <c r="G609" s="33"/>
      <c r="H609" s="39"/>
    </row>
    <row r="610" spans="5:8" s="10" customFormat="1" ht="12.75">
      <c r="E610" s="44"/>
      <c r="F610" s="25"/>
      <c r="G610" s="33"/>
      <c r="H610" s="39"/>
    </row>
    <row r="611" spans="5:8" s="10" customFormat="1" ht="12.75">
      <c r="E611" s="44"/>
      <c r="F611" s="25"/>
      <c r="G611" s="33"/>
      <c r="H611" s="39"/>
    </row>
    <row r="612" spans="5:8" s="10" customFormat="1" ht="12.75">
      <c r="E612" s="44"/>
      <c r="F612" s="25"/>
      <c r="G612" s="33"/>
      <c r="H612" s="39"/>
    </row>
    <row r="613" spans="5:8" s="10" customFormat="1" ht="12.75">
      <c r="E613" s="44"/>
      <c r="F613" s="25"/>
      <c r="G613" s="33"/>
      <c r="H613" s="39"/>
    </row>
    <row r="614" spans="5:8" s="10" customFormat="1" ht="12.75">
      <c r="E614" s="44"/>
      <c r="F614" s="25"/>
      <c r="G614" s="33"/>
      <c r="H614" s="39"/>
    </row>
    <row r="615" spans="5:8" s="10" customFormat="1" ht="12.75">
      <c r="E615" s="44"/>
      <c r="F615" s="25"/>
      <c r="G615" s="33"/>
      <c r="H615" s="39"/>
    </row>
    <row r="616" spans="5:8" s="10" customFormat="1" ht="12.75">
      <c r="E616" s="44"/>
      <c r="F616" s="25"/>
      <c r="G616" s="33"/>
      <c r="H616" s="39"/>
    </row>
    <row r="617" spans="5:8" s="10" customFormat="1" ht="12.75">
      <c r="E617" s="44"/>
      <c r="F617" s="25"/>
      <c r="G617" s="33"/>
      <c r="H617" s="39"/>
    </row>
    <row r="618" spans="5:8" s="10" customFormat="1" ht="12.75">
      <c r="E618" s="44"/>
      <c r="F618" s="25"/>
      <c r="G618" s="33"/>
      <c r="H618" s="39"/>
    </row>
    <row r="619" spans="5:8" s="10" customFormat="1" ht="12.75">
      <c r="E619" s="44"/>
      <c r="F619" s="25"/>
      <c r="G619" s="33"/>
      <c r="H619" s="39"/>
    </row>
    <row r="620" spans="5:8" s="10" customFormat="1" ht="12.75">
      <c r="E620" s="44"/>
      <c r="F620" s="25"/>
      <c r="G620" s="33"/>
      <c r="H620" s="39"/>
    </row>
    <row r="621" spans="5:8" s="10" customFormat="1" ht="12.75">
      <c r="E621" s="44"/>
      <c r="F621" s="25"/>
      <c r="G621" s="33"/>
      <c r="H621" s="39"/>
    </row>
    <row r="622" spans="5:8" s="10" customFormat="1" ht="12.75">
      <c r="E622" s="44"/>
      <c r="F622" s="25"/>
      <c r="G622" s="33"/>
      <c r="H622" s="39"/>
    </row>
    <row r="623" spans="5:8" s="10" customFormat="1" ht="12.75">
      <c r="E623" s="44"/>
      <c r="F623" s="25"/>
      <c r="G623" s="33"/>
      <c r="H623" s="39"/>
    </row>
    <row r="624" spans="5:8" s="10" customFormat="1" ht="12.75">
      <c r="E624" s="44"/>
      <c r="F624" s="25"/>
      <c r="G624" s="33"/>
      <c r="H624" s="39"/>
    </row>
    <row r="625" spans="5:8" s="10" customFormat="1" ht="12.75">
      <c r="E625" s="44"/>
      <c r="F625" s="25"/>
      <c r="G625" s="33"/>
      <c r="H625" s="39"/>
    </row>
    <row r="626" spans="5:8" s="10" customFormat="1" ht="12.75">
      <c r="E626" s="44"/>
      <c r="F626" s="25"/>
      <c r="G626" s="33"/>
      <c r="H626" s="39"/>
    </row>
    <row r="627" spans="5:8" s="10" customFormat="1" ht="12.75">
      <c r="E627" s="44"/>
      <c r="F627" s="25"/>
      <c r="G627" s="33"/>
      <c r="H627" s="39"/>
    </row>
    <row r="628" spans="5:8" s="10" customFormat="1" ht="12.75">
      <c r="E628" s="44"/>
      <c r="F628" s="25"/>
      <c r="G628" s="33"/>
      <c r="H628" s="39"/>
    </row>
    <row r="629" spans="5:8" s="10" customFormat="1" ht="12.75">
      <c r="E629" s="44"/>
      <c r="F629" s="25"/>
      <c r="G629" s="33"/>
      <c r="H629" s="39"/>
    </row>
    <row r="630" spans="5:8" s="10" customFormat="1" ht="12.75">
      <c r="E630" s="44"/>
      <c r="F630" s="25"/>
      <c r="G630" s="33"/>
      <c r="H630" s="39"/>
    </row>
    <row r="631" spans="5:8" s="10" customFormat="1" ht="12.75">
      <c r="E631" s="44"/>
      <c r="F631" s="25"/>
      <c r="G631" s="33"/>
      <c r="H631" s="39"/>
    </row>
    <row r="632" spans="5:8" s="10" customFormat="1" ht="12.75">
      <c r="E632" s="44"/>
      <c r="F632" s="25"/>
      <c r="G632" s="33"/>
      <c r="H632" s="39"/>
    </row>
    <row r="633" spans="5:8" s="10" customFormat="1" ht="12.75">
      <c r="E633" s="44"/>
      <c r="F633" s="25"/>
      <c r="G633" s="33"/>
      <c r="H633" s="39"/>
    </row>
    <row r="634" spans="5:8" s="10" customFormat="1" ht="12.75">
      <c r="E634" s="44"/>
      <c r="F634" s="25"/>
      <c r="G634" s="33"/>
      <c r="H634" s="39"/>
    </row>
    <row r="635" spans="5:8" s="10" customFormat="1" ht="12.75">
      <c r="E635" s="44"/>
      <c r="F635" s="25"/>
      <c r="G635" s="33"/>
      <c r="H635" s="39"/>
    </row>
    <row r="636" spans="5:8" s="10" customFormat="1" ht="12.75">
      <c r="E636" s="44"/>
      <c r="F636" s="25"/>
      <c r="G636" s="33"/>
      <c r="H636" s="39"/>
    </row>
    <row r="637" spans="5:8" s="10" customFormat="1" ht="12.75">
      <c r="E637" s="44"/>
      <c r="F637" s="25"/>
      <c r="G637" s="33"/>
      <c r="H637" s="39"/>
    </row>
    <row r="638" spans="5:8" s="10" customFormat="1" ht="12.75">
      <c r="E638" s="44"/>
      <c r="F638" s="25"/>
      <c r="G638" s="33"/>
      <c r="H638" s="39"/>
    </row>
    <row r="639" spans="5:8" s="10" customFormat="1" ht="12.75">
      <c r="E639" s="44"/>
      <c r="F639" s="25"/>
      <c r="G639" s="33"/>
      <c r="H639" s="39"/>
    </row>
    <row r="640" spans="5:8" s="10" customFormat="1" ht="12.75">
      <c r="E640" s="44"/>
      <c r="F640" s="25"/>
      <c r="G640" s="33"/>
      <c r="H640" s="39"/>
    </row>
    <row r="641" spans="5:8" s="10" customFormat="1" ht="12.75">
      <c r="E641" s="44"/>
      <c r="F641" s="25"/>
      <c r="G641" s="33"/>
      <c r="H641" s="39"/>
    </row>
    <row r="642" spans="5:8" s="10" customFormat="1" ht="12.75">
      <c r="E642" s="44"/>
      <c r="F642" s="25"/>
      <c r="G642" s="33"/>
      <c r="H642" s="39"/>
    </row>
    <row r="643" spans="5:8" s="10" customFormat="1" ht="12.75">
      <c r="E643" s="44"/>
      <c r="F643" s="25"/>
      <c r="G643" s="33"/>
      <c r="H643" s="39"/>
    </row>
    <row r="644" spans="5:8" s="10" customFormat="1" ht="12.75">
      <c r="E644" s="44"/>
      <c r="F644" s="25"/>
      <c r="G644" s="33"/>
      <c r="H644" s="39"/>
    </row>
    <row r="645" spans="5:8" s="10" customFormat="1" ht="12.75">
      <c r="E645" s="44"/>
      <c r="F645" s="25"/>
      <c r="G645" s="33"/>
      <c r="H645" s="39"/>
    </row>
    <row r="646" spans="5:8" s="10" customFormat="1" ht="12.75">
      <c r="E646" s="44"/>
      <c r="F646" s="25"/>
      <c r="G646" s="33"/>
      <c r="H646" s="39"/>
    </row>
    <row r="647" spans="5:8" s="10" customFormat="1" ht="12.75">
      <c r="E647" s="44"/>
      <c r="F647" s="25"/>
      <c r="G647" s="33"/>
      <c r="H647" s="39"/>
    </row>
    <row r="648" spans="5:8" s="10" customFormat="1" ht="12.75">
      <c r="E648" s="44"/>
      <c r="F648" s="25"/>
      <c r="G648" s="33"/>
      <c r="H648" s="39"/>
    </row>
    <row r="649" spans="5:8" s="10" customFormat="1" ht="12.75">
      <c r="E649" s="44"/>
      <c r="F649" s="25"/>
      <c r="G649" s="33"/>
      <c r="H649" s="39"/>
    </row>
    <row r="650" spans="5:8" s="10" customFormat="1" ht="12.75">
      <c r="E650" s="44"/>
      <c r="F650" s="25"/>
      <c r="G650" s="33"/>
      <c r="H650" s="39"/>
    </row>
    <row r="651" spans="5:8" s="10" customFormat="1" ht="12.75">
      <c r="E651" s="44"/>
      <c r="F651" s="25"/>
      <c r="G651" s="33"/>
      <c r="H651" s="39"/>
    </row>
    <row r="652" spans="5:8" s="10" customFormat="1" ht="12.75">
      <c r="E652" s="44"/>
      <c r="F652" s="25"/>
      <c r="G652" s="33"/>
      <c r="H652" s="39"/>
    </row>
    <row r="653" spans="5:8" s="10" customFormat="1" ht="12.75">
      <c r="E653" s="44"/>
      <c r="F653" s="25"/>
      <c r="G653" s="33"/>
      <c r="H653" s="39"/>
    </row>
    <row r="654" spans="5:8" s="10" customFormat="1" ht="12.75">
      <c r="E654" s="44"/>
      <c r="F654" s="25"/>
      <c r="G654" s="33"/>
      <c r="H654" s="39"/>
    </row>
    <row r="655" spans="5:8" s="10" customFormat="1" ht="12.75">
      <c r="E655" s="44"/>
      <c r="F655" s="25"/>
      <c r="G655" s="33"/>
      <c r="H655" s="39"/>
    </row>
    <row r="656" spans="5:8" s="10" customFormat="1" ht="12.75">
      <c r="E656" s="44"/>
      <c r="F656" s="25"/>
      <c r="G656" s="33"/>
      <c r="H656" s="39"/>
    </row>
    <row r="657" spans="5:8" s="10" customFormat="1" ht="12.75">
      <c r="E657" s="44"/>
      <c r="F657" s="25"/>
      <c r="G657" s="33"/>
      <c r="H657" s="39"/>
    </row>
    <row r="658" spans="5:8" s="10" customFormat="1" ht="12.75">
      <c r="E658" s="44"/>
      <c r="F658" s="25"/>
      <c r="G658" s="33"/>
      <c r="H658" s="39"/>
    </row>
    <row r="659" spans="5:8" s="10" customFormat="1" ht="12.75">
      <c r="E659" s="44"/>
      <c r="F659" s="25"/>
      <c r="G659" s="33"/>
      <c r="H659" s="39"/>
    </row>
    <row r="660" spans="5:8" s="10" customFormat="1" ht="12.75">
      <c r="E660" s="44"/>
      <c r="F660" s="25"/>
      <c r="G660" s="33"/>
      <c r="H660" s="39"/>
    </row>
    <row r="661" spans="5:8" s="10" customFormat="1" ht="12.75">
      <c r="E661" s="44"/>
      <c r="F661" s="25"/>
      <c r="G661" s="33"/>
      <c r="H661" s="39"/>
    </row>
    <row r="662" spans="5:8" s="10" customFormat="1" ht="12.75">
      <c r="E662" s="44"/>
      <c r="F662" s="25"/>
      <c r="G662" s="33"/>
      <c r="H662" s="39"/>
    </row>
    <row r="663" spans="5:8" s="10" customFormat="1" ht="12.75">
      <c r="E663" s="44"/>
      <c r="F663" s="25"/>
      <c r="G663" s="33"/>
      <c r="H663" s="39"/>
    </row>
    <row r="664" spans="5:8" s="10" customFormat="1" ht="12.75">
      <c r="E664" s="44"/>
      <c r="F664" s="25"/>
      <c r="G664" s="33"/>
      <c r="H664" s="39"/>
    </row>
    <row r="665" spans="5:8" s="10" customFormat="1" ht="12.75">
      <c r="E665" s="44"/>
      <c r="F665" s="25"/>
      <c r="G665" s="33"/>
      <c r="H665" s="39"/>
    </row>
    <row r="666" spans="5:8" s="10" customFormat="1" ht="12.75">
      <c r="E666" s="44"/>
      <c r="F666" s="25"/>
      <c r="G666" s="33"/>
      <c r="H666" s="39"/>
    </row>
    <row r="667" spans="5:8" s="10" customFormat="1" ht="12.75">
      <c r="E667" s="44"/>
      <c r="F667" s="25"/>
      <c r="G667" s="33"/>
      <c r="H667" s="39"/>
    </row>
    <row r="668" spans="5:8" s="10" customFormat="1" ht="12.75">
      <c r="E668" s="44"/>
      <c r="F668" s="25"/>
      <c r="G668" s="33"/>
      <c r="H668" s="39"/>
    </row>
    <row r="669" spans="5:8" s="10" customFormat="1" ht="12.75">
      <c r="E669" s="44"/>
      <c r="F669" s="25"/>
      <c r="G669" s="33"/>
      <c r="H669" s="39"/>
    </row>
    <row r="670" spans="5:8" s="10" customFormat="1" ht="12.75">
      <c r="E670" s="44"/>
      <c r="F670" s="25"/>
      <c r="G670" s="33"/>
      <c r="H670" s="39"/>
    </row>
    <row r="671" spans="5:8" s="10" customFormat="1" ht="12.75">
      <c r="E671" s="44"/>
      <c r="F671" s="25"/>
      <c r="G671" s="33"/>
      <c r="H671" s="39"/>
    </row>
    <row r="672" spans="5:8" s="10" customFormat="1" ht="12.75">
      <c r="E672" s="44"/>
      <c r="F672" s="25"/>
      <c r="G672" s="33"/>
      <c r="H672" s="39"/>
    </row>
    <row r="673" spans="5:8" s="10" customFormat="1" ht="12.75">
      <c r="E673" s="44"/>
      <c r="F673" s="25"/>
      <c r="G673" s="33"/>
      <c r="H673" s="39"/>
    </row>
    <row r="674" spans="5:8" s="10" customFormat="1" ht="12.75">
      <c r="E674" s="44"/>
      <c r="F674" s="25"/>
      <c r="G674" s="33"/>
      <c r="H674" s="39"/>
    </row>
    <row r="675" spans="5:8" s="10" customFormat="1" ht="12.75">
      <c r="E675" s="44"/>
      <c r="F675" s="25"/>
      <c r="G675" s="33"/>
      <c r="H675" s="39"/>
    </row>
    <row r="676" spans="5:8" s="10" customFormat="1" ht="12.75">
      <c r="E676" s="44"/>
      <c r="F676" s="25"/>
      <c r="G676" s="33"/>
      <c r="H676" s="39"/>
    </row>
    <row r="677" spans="5:8" s="10" customFormat="1" ht="12.75">
      <c r="E677" s="44"/>
      <c r="F677" s="25"/>
      <c r="G677" s="33"/>
      <c r="H677" s="39"/>
    </row>
    <row r="678" spans="5:8" s="10" customFormat="1" ht="12.75">
      <c r="E678" s="44"/>
      <c r="F678" s="25"/>
      <c r="G678" s="33"/>
      <c r="H678" s="39"/>
    </row>
    <row r="679" spans="5:8" s="10" customFormat="1" ht="12.75">
      <c r="E679" s="44"/>
      <c r="F679" s="25"/>
      <c r="G679" s="33"/>
      <c r="H679" s="39"/>
    </row>
    <row r="680" spans="5:8" s="10" customFormat="1" ht="12.75">
      <c r="E680" s="44"/>
      <c r="F680" s="25"/>
      <c r="G680" s="33"/>
      <c r="H680" s="39"/>
    </row>
    <row r="681" spans="5:8" s="10" customFormat="1" ht="12.75">
      <c r="E681" s="44"/>
      <c r="F681" s="25"/>
      <c r="G681" s="33"/>
      <c r="H681" s="39"/>
    </row>
    <row r="682" spans="5:8" s="10" customFormat="1" ht="12.75">
      <c r="E682" s="44"/>
      <c r="F682" s="25"/>
      <c r="G682" s="33"/>
      <c r="H682" s="39"/>
    </row>
    <row r="683" spans="5:8" s="10" customFormat="1" ht="12.75">
      <c r="E683" s="44"/>
      <c r="F683" s="25"/>
      <c r="G683" s="33"/>
      <c r="H683" s="39"/>
    </row>
    <row r="684" spans="5:8" s="10" customFormat="1" ht="12.75">
      <c r="E684" s="44"/>
      <c r="F684" s="25"/>
      <c r="G684" s="33"/>
      <c r="H684" s="39"/>
    </row>
    <row r="685" spans="5:8" s="10" customFormat="1" ht="12.75">
      <c r="E685" s="44"/>
      <c r="F685" s="25"/>
      <c r="G685" s="33"/>
      <c r="H685" s="39"/>
    </row>
    <row r="686" spans="5:8" s="10" customFormat="1" ht="12.75">
      <c r="E686" s="44"/>
      <c r="F686" s="25"/>
      <c r="G686" s="33"/>
      <c r="H686" s="39"/>
    </row>
    <row r="687" spans="5:8" s="10" customFormat="1" ht="12.75">
      <c r="E687" s="44"/>
      <c r="F687" s="25"/>
      <c r="G687" s="33"/>
      <c r="H687" s="39"/>
    </row>
    <row r="688" spans="5:8" s="10" customFormat="1" ht="12.75">
      <c r="E688" s="44"/>
      <c r="F688" s="25"/>
      <c r="G688" s="33"/>
      <c r="H688" s="39"/>
    </row>
    <row r="689" spans="5:8" s="10" customFormat="1" ht="12.75">
      <c r="E689" s="44"/>
      <c r="F689" s="25"/>
      <c r="G689" s="33"/>
      <c r="H689" s="39"/>
    </row>
    <row r="690" spans="5:8" s="10" customFormat="1" ht="12.75">
      <c r="E690" s="44"/>
      <c r="F690" s="25"/>
      <c r="G690" s="33"/>
      <c r="H690" s="39"/>
    </row>
    <row r="691" spans="5:8" s="10" customFormat="1" ht="12.75">
      <c r="E691" s="44"/>
      <c r="F691" s="25"/>
      <c r="G691" s="33"/>
      <c r="H691" s="39"/>
    </row>
    <row r="692" spans="5:8" s="10" customFormat="1" ht="12.75">
      <c r="E692" s="44"/>
      <c r="F692" s="25"/>
      <c r="G692" s="33"/>
      <c r="H692" s="39"/>
    </row>
    <row r="693" spans="5:8" s="10" customFormat="1" ht="12.75">
      <c r="E693" s="44"/>
      <c r="F693" s="25"/>
      <c r="G693" s="33"/>
      <c r="H693" s="39"/>
    </row>
    <row r="694" spans="5:8" s="10" customFormat="1" ht="12.75">
      <c r="E694" s="44"/>
      <c r="F694" s="25"/>
      <c r="G694" s="33"/>
      <c r="H694" s="39"/>
    </row>
    <row r="695" spans="5:8" s="10" customFormat="1" ht="12.75">
      <c r="E695" s="44"/>
      <c r="F695" s="25"/>
      <c r="G695" s="33"/>
      <c r="H695" s="39"/>
    </row>
    <row r="696" spans="5:8" s="10" customFormat="1" ht="12.75">
      <c r="E696" s="44"/>
      <c r="F696" s="25"/>
      <c r="G696" s="33"/>
      <c r="H696" s="39"/>
    </row>
    <row r="697" spans="5:8" s="10" customFormat="1" ht="12.75">
      <c r="E697" s="44"/>
      <c r="F697" s="25"/>
      <c r="G697" s="33"/>
      <c r="H697" s="39"/>
    </row>
    <row r="698" spans="5:8" s="10" customFormat="1" ht="12.75">
      <c r="E698" s="44"/>
      <c r="F698" s="25"/>
      <c r="G698" s="33"/>
      <c r="H698" s="39"/>
    </row>
    <row r="699" spans="5:8" s="10" customFormat="1" ht="12.75">
      <c r="E699" s="44"/>
      <c r="F699" s="25"/>
      <c r="G699" s="33"/>
      <c r="H699" s="39"/>
    </row>
    <row r="700" spans="5:8" s="10" customFormat="1" ht="12.75">
      <c r="E700" s="44"/>
      <c r="F700" s="25"/>
      <c r="G700" s="33"/>
      <c r="H700" s="39"/>
    </row>
    <row r="701" spans="5:8" s="10" customFormat="1" ht="12.75">
      <c r="E701" s="44"/>
      <c r="F701" s="25"/>
      <c r="G701" s="33"/>
      <c r="H701" s="39"/>
    </row>
    <row r="702" spans="5:8" s="10" customFormat="1" ht="12.75">
      <c r="E702" s="44"/>
      <c r="F702" s="25"/>
      <c r="G702" s="33"/>
      <c r="H702" s="39"/>
    </row>
    <row r="703" spans="5:8" s="10" customFormat="1" ht="12.75">
      <c r="E703" s="44"/>
      <c r="F703" s="25"/>
      <c r="G703" s="33"/>
      <c r="H703" s="39"/>
    </row>
    <row r="704" spans="5:8" s="10" customFormat="1" ht="12.75">
      <c r="E704" s="44"/>
      <c r="F704" s="25"/>
      <c r="G704" s="33"/>
      <c r="H704" s="39"/>
    </row>
    <row r="705" spans="5:8" s="10" customFormat="1" ht="12.75">
      <c r="E705" s="44"/>
      <c r="F705" s="25"/>
      <c r="G705" s="33"/>
      <c r="H705" s="39"/>
    </row>
    <row r="706" spans="5:8" s="10" customFormat="1" ht="12.75">
      <c r="E706" s="44"/>
      <c r="F706" s="25"/>
      <c r="G706" s="33"/>
      <c r="H706" s="39"/>
    </row>
    <row r="707" spans="5:8" s="10" customFormat="1" ht="12.75">
      <c r="E707" s="44"/>
      <c r="F707" s="25"/>
      <c r="G707" s="33"/>
      <c r="H707" s="39"/>
    </row>
    <row r="708" spans="5:8" s="10" customFormat="1" ht="12.75">
      <c r="E708" s="44"/>
      <c r="F708" s="25"/>
      <c r="G708" s="33"/>
      <c r="H708" s="39"/>
    </row>
    <row r="709" spans="5:8" s="10" customFormat="1" ht="12.75">
      <c r="E709" s="44"/>
      <c r="F709" s="25"/>
      <c r="G709" s="33"/>
      <c r="H709" s="39"/>
    </row>
    <row r="710" spans="5:8" s="10" customFormat="1" ht="12.75">
      <c r="E710" s="44"/>
      <c r="F710" s="25"/>
      <c r="G710" s="33"/>
      <c r="H710" s="39"/>
    </row>
    <row r="711" spans="5:8" s="10" customFormat="1" ht="12.75">
      <c r="E711" s="44"/>
      <c r="F711" s="25"/>
      <c r="G711" s="33"/>
      <c r="H711" s="39"/>
    </row>
    <row r="712" spans="5:8" s="10" customFormat="1" ht="12.75">
      <c r="E712" s="44"/>
      <c r="F712" s="25"/>
      <c r="G712" s="33"/>
      <c r="H712" s="39"/>
    </row>
    <row r="713" spans="5:8" s="10" customFormat="1" ht="12.75">
      <c r="E713" s="44"/>
      <c r="F713" s="25"/>
      <c r="G713" s="33"/>
      <c r="H713" s="39"/>
    </row>
    <row r="714" spans="5:8" s="10" customFormat="1" ht="12.75">
      <c r="E714" s="44"/>
      <c r="F714" s="25"/>
      <c r="G714" s="33"/>
      <c r="H714" s="39"/>
    </row>
    <row r="715" spans="5:8" s="10" customFormat="1" ht="12.75">
      <c r="E715" s="44"/>
      <c r="F715" s="25"/>
      <c r="G715" s="33"/>
      <c r="H715" s="39"/>
    </row>
    <row r="716" spans="5:8" s="10" customFormat="1" ht="12.75">
      <c r="E716" s="44"/>
      <c r="F716" s="25"/>
      <c r="G716" s="33"/>
      <c r="H716" s="39"/>
    </row>
    <row r="717" spans="5:8" s="10" customFormat="1" ht="12.75">
      <c r="E717" s="44"/>
      <c r="F717" s="25"/>
      <c r="G717" s="33"/>
      <c r="H717" s="39"/>
    </row>
    <row r="718" spans="5:8" s="10" customFormat="1" ht="12.75">
      <c r="E718" s="44"/>
      <c r="F718" s="25"/>
      <c r="G718" s="33"/>
      <c r="H718" s="39"/>
    </row>
    <row r="719" spans="5:8" s="10" customFormat="1" ht="12.75">
      <c r="E719" s="44"/>
      <c r="F719" s="25"/>
      <c r="G719" s="33"/>
      <c r="H719" s="39"/>
    </row>
    <row r="720" spans="5:8" s="10" customFormat="1" ht="12.75">
      <c r="E720" s="44"/>
      <c r="F720" s="25"/>
      <c r="G720" s="33"/>
      <c r="H720" s="39"/>
    </row>
    <row r="721" spans="5:8" s="10" customFormat="1" ht="12.75">
      <c r="E721" s="44"/>
      <c r="F721" s="25"/>
      <c r="G721" s="33"/>
      <c r="H721" s="39"/>
    </row>
    <row r="722" spans="5:8" s="10" customFormat="1" ht="12.75">
      <c r="E722" s="44"/>
      <c r="F722" s="25"/>
      <c r="G722" s="33"/>
      <c r="H722" s="39"/>
    </row>
    <row r="723" spans="5:8" s="10" customFormat="1" ht="12.75">
      <c r="E723" s="44"/>
      <c r="F723" s="25"/>
      <c r="G723" s="33"/>
      <c r="H723" s="39"/>
    </row>
    <row r="724" spans="5:8" s="10" customFormat="1" ht="12.75">
      <c r="E724" s="44"/>
      <c r="F724" s="25"/>
      <c r="G724" s="33"/>
      <c r="H724" s="39"/>
    </row>
    <row r="725" spans="5:8" s="10" customFormat="1" ht="12.75">
      <c r="E725" s="44"/>
      <c r="F725" s="25"/>
      <c r="G725" s="33"/>
      <c r="H725" s="39"/>
    </row>
    <row r="726" spans="5:8" s="10" customFormat="1" ht="12.75">
      <c r="E726" s="44"/>
      <c r="F726" s="25"/>
      <c r="G726" s="33"/>
      <c r="H726" s="39"/>
    </row>
    <row r="727" spans="5:8" s="10" customFormat="1" ht="12.75">
      <c r="E727" s="44"/>
      <c r="F727" s="25"/>
      <c r="G727" s="33"/>
      <c r="H727" s="39"/>
    </row>
    <row r="728" spans="5:8" s="10" customFormat="1" ht="12.75">
      <c r="E728" s="44"/>
      <c r="F728" s="25"/>
      <c r="G728" s="33"/>
      <c r="H728" s="39"/>
    </row>
    <row r="729" spans="5:8" s="10" customFormat="1" ht="12.75">
      <c r="E729" s="44"/>
      <c r="F729" s="25"/>
      <c r="G729" s="33"/>
      <c r="H729" s="39"/>
    </row>
    <row r="730" spans="5:8" s="10" customFormat="1" ht="12.75">
      <c r="E730" s="44"/>
      <c r="F730" s="25"/>
      <c r="G730" s="33"/>
      <c r="H730" s="39"/>
    </row>
    <row r="731" spans="5:8" s="10" customFormat="1" ht="12.75">
      <c r="E731" s="44"/>
      <c r="F731" s="25"/>
      <c r="G731" s="33"/>
      <c r="H731" s="39"/>
    </row>
    <row r="732" spans="5:8" s="10" customFormat="1" ht="12.75">
      <c r="E732" s="44"/>
      <c r="F732" s="25"/>
      <c r="G732" s="33"/>
      <c r="H732" s="39"/>
    </row>
    <row r="733" spans="5:8" s="10" customFormat="1" ht="12.75">
      <c r="E733" s="44"/>
      <c r="F733" s="25"/>
      <c r="G733" s="33"/>
      <c r="H733" s="39"/>
    </row>
    <row r="734" spans="5:8" s="10" customFormat="1" ht="12.75">
      <c r="E734" s="44"/>
      <c r="F734" s="25"/>
      <c r="G734" s="33"/>
      <c r="H734" s="39"/>
    </row>
    <row r="735" spans="5:8" s="10" customFormat="1" ht="12.75">
      <c r="E735" s="44"/>
      <c r="F735" s="25"/>
      <c r="G735" s="33"/>
      <c r="H735" s="39"/>
    </row>
    <row r="736" spans="5:8" s="10" customFormat="1" ht="12.75">
      <c r="E736" s="44"/>
      <c r="F736" s="25"/>
      <c r="G736" s="33"/>
      <c r="H736" s="39"/>
    </row>
    <row r="737" spans="5:8" s="10" customFormat="1" ht="12.75">
      <c r="E737" s="44"/>
      <c r="F737" s="25"/>
      <c r="G737" s="33"/>
      <c r="H737" s="39"/>
    </row>
    <row r="738" spans="5:8" s="10" customFormat="1" ht="12.75">
      <c r="E738" s="44"/>
      <c r="F738" s="25"/>
      <c r="G738" s="33"/>
      <c r="H738" s="39"/>
    </row>
    <row r="739" spans="5:8" s="10" customFormat="1" ht="12.75">
      <c r="E739" s="44"/>
      <c r="F739" s="25"/>
      <c r="G739" s="33"/>
      <c r="H739" s="39"/>
    </row>
    <row r="740" spans="5:8" s="10" customFormat="1" ht="12.75">
      <c r="E740" s="44"/>
      <c r="F740" s="25"/>
      <c r="G740" s="33"/>
      <c r="H740" s="39"/>
    </row>
    <row r="741" spans="5:8" s="10" customFormat="1" ht="12.75">
      <c r="E741" s="44"/>
      <c r="F741" s="25"/>
      <c r="G741" s="33"/>
      <c r="H741" s="39"/>
    </row>
    <row r="742" spans="5:8" s="10" customFormat="1" ht="12.75">
      <c r="E742" s="44"/>
      <c r="F742" s="25"/>
      <c r="G742" s="33"/>
      <c r="H742" s="39"/>
    </row>
    <row r="743" spans="5:8" s="10" customFormat="1" ht="12.75">
      <c r="E743" s="44"/>
      <c r="F743" s="25"/>
      <c r="G743" s="33"/>
      <c r="H743" s="39"/>
    </row>
    <row r="744" spans="5:8" s="10" customFormat="1" ht="12.75">
      <c r="E744" s="44"/>
      <c r="F744" s="25"/>
      <c r="G744" s="33"/>
      <c r="H744" s="39"/>
    </row>
    <row r="745" spans="5:8" s="10" customFormat="1" ht="12.75">
      <c r="E745" s="44"/>
      <c r="F745" s="25"/>
      <c r="G745" s="33"/>
      <c r="H745" s="39"/>
    </row>
    <row r="746" spans="5:8" s="10" customFormat="1" ht="12.75">
      <c r="E746" s="44"/>
      <c r="F746" s="25"/>
      <c r="G746" s="33"/>
      <c r="H746" s="39"/>
    </row>
    <row r="747" spans="5:8" s="10" customFormat="1" ht="12.75">
      <c r="E747" s="44"/>
      <c r="F747" s="25"/>
      <c r="G747" s="33"/>
      <c r="H747" s="39"/>
    </row>
    <row r="748" spans="5:8" s="10" customFormat="1" ht="12.75">
      <c r="E748" s="44"/>
      <c r="F748" s="25"/>
      <c r="G748" s="33"/>
      <c r="H748" s="39"/>
    </row>
    <row r="749" spans="5:8" s="10" customFormat="1" ht="12.75">
      <c r="E749" s="44"/>
      <c r="F749" s="25"/>
      <c r="G749" s="33"/>
      <c r="H749" s="39"/>
    </row>
    <row r="750" spans="5:8" s="10" customFormat="1" ht="12.75">
      <c r="E750" s="44"/>
      <c r="F750" s="25"/>
      <c r="G750" s="33"/>
      <c r="H750" s="39"/>
    </row>
    <row r="751" spans="5:8" s="10" customFormat="1" ht="12.75">
      <c r="E751" s="44"/>
      <c r="F751" s="25"/>
      <c r="G751" s="33"/>
      <c r="H751" s="39"/>
    </row>
    <row r="752" spans="5:8" s="10" customFormat="1" ht="12.75">
      <c r="E752" s="44"/>
      <c r="F752" s="25"/>
      <c r="G752" s="33"/>
      <c r="H752" s="39"/>
    </row>
    <row r="753" spans="5:8" s="10" customFormat="1" ht="12.75">
      <c r="E753" s="44"/>
      <c r="F753" s="25"/>
      <c r="G753" s="33"/>
      <c r="H753" s="39"/>
    </row>
    <row r="754" spans="5:8" s="10" customFormat="1" ht="12.75">
      <c r="E754" s="44"/>
      <c r="F754" s="25"/>
      <c r="G754" s="33"/>
      <c r="H754" s="39"/>
    </row>
    <row r="755" spans="5:8" s="10" customFormat="1" ht="12.75">
      <c r="E755" s="44"/>
      <c r="F755" s="25"/>
      <c r="G755" s="33"/>
      <c r="H755" s="39"/>
    </row>
    <row r="756" spans="5:8" s="10" customFormat="1" ht="12.75">
      <c r="E756" s="44"/>
      <c r="F756" s="25"/>
      <c r="G756" s="33"/>
      <c r="H756" s="39"/>
    </row>
    <row r="757" spans="5:8" s="10" customFormat="1" ht="12.75">
      <c r="E757" s="44"/>
      <c r="F757" s="25"/>
      <c r="G757" s="33"/>
      <c r="H757" s="39"/>
    </row>
    <row r="758" spans="5:8" s="10" customFormat="1" ht="12.75">
      <c r="E758" s="44"/>
      <c r="F758" s="25"/>
      <c r="G758" s="33"/>
      <c r="H758" s="39"/>
    </row>
    <row r="759" spans="5:8" s="10" customFormat="1" ht="12.75">
      <c r="E759" s="44"/>
      <c r="F759" s="25"/>
      <c r="G759" s="33"/>
      <c r="H759" s="39"/>
    </row>
    <row r="760" spans="5:8" s="10" customFormat="1" ht="12.75">
      <c r="E760" s="44"/>
      <c r="F760" s="25"/>
      <c r="G760" s="33"/>
      <c r="H760" s="39"/>
    </row>
    <row r="761" spans="5:8" s="10" customFormat="1" ht="12.75">
      <c r="E761" s="44"/>
      <c r="F761" s="25"/>
      <c r="G761" s="33"/>
      <c r="H761" s="39"/>
    </row>
    <row r="762" spans="5:8" s="10" customFormat="1" ht="12.75">
      <c r="E762" s="44"/>
      <c r="F762" s="25"/>
      <c r="G762" s="33"/>
      <c r="H762" s="39"/>
    </row>
    <row r="763" spans="5:8" s="10" customFormat="1" ht="12.75">
      <c r="E763" s="44"/>
      <c r="F763" s="25"/>
      <c r="G763" s="33"/>
      <c r="H763" s="39"/>
    </row>
    <row r="764" spans="5:8" s="10" customFormat="1" ht="12.75">
      <c r="E764" s="44"/>
      <c r="F764" s="25"/>
      <c r="G764" s="33"/>
      <c r="H764" s="39"/>
    </row>
    <row r="765" spans="5:8" s="10" customFormat="1" ht="12.75">
      <c r="E765" s="44"/>
      <c r="F765" s="25"/>
      <c r="G765" s="33"/>
      <c r="H765" s="39"/>
    </row>
    <row r="766" spans="5:8" s="10" customFormat="1" ht="12.75">
      <c r="E766" s="44"/>
      <c r="F766" s="25"/>
      <c r="G766" s="33"/>
      <c r="H766" s="39"/>
    </row>
    <row r="767" spans="5:8" s="10" customFormat="1" ht="12.75">
      <c r="E767" s="44"/>
      <c r="F767" s="25"/>
      <c r="G767" s="33"/>
      <c r="H767" s="39"/>
    </row>
    <row r="768" spans="5:8" s="10" customFormat="1" ht="12.75">
      <c r="E768" s="44"/>
      <c r="F768" s="25"/>
      <c r="G768" s="33"/>
      <c r="H768" s="39"/>
    </row>
    <row r="769" spans="5:8" s="10" customFormat="1" ht="12.75">
      <c r="E769" s="44"/>
      <c r="F769" s="25"/>
      <c r="G769" s="33"/>
      <c r="H769" s="39"/>
    </row>
    <row r="770" spans="5:8" s="10" customFormat="1" ht="12.75">
      <c r="E770" s="44"/>
      <c r="F770" s="25"/>
      <c r="G770" s="33"/>
      <c r="H770" s="39"/>
    </row>
    <row r="771" spans="5:8" s="10" customFormat="1" ht="12.75">
      <c r="E771" s="44"/>
      <c r="F771" s="25"/>
      <c r="G771" s="33"/>
      <c r="H771" s="39"/>
    </row>
    <row r="772" spans="5:8" s="10" customFormat="1" ht="12.75">
      <c r="E772" s="44"/>
      <c r="F772" s="25"/>
      <c r="G772" s="33"/>
      <c r="H772" s="39"/>
    </row>
    <row r="773" spans="5:8" s="10" customFormat="1" ht="12.75">
      <c r="E773" s="44"/>
      <c r="F773" s="25"/>
      <c r="G773" s="33"/>
      <c r="H773" s="39"/>
    </row>
    <row r="774" spans="5:8" s="10" customFormat="1" ht="12.75">
      <c r="E774" s="44"/>
      <c r="F774" s="25"/>
      <c r="G774" s="33"/>
      <c r="H774" s="39"/>
    </row>
    <row r="775" spans="5:8" s="10" customFormat="1" ht="12.75">
      <c r="E775" s="44"/>
      <c r="F775" s="25"/>
      <c r="G775" s="33"/>
      <c r="H775" s="39"/>
    </row>
    <row r="776" spans="5:8" s="10" customFormat="1" ht="12.75">
      <c r="E776" s="44"/>
      <c r="F776" s="25"/>
      <c r="G776" s="33"/>
      <c r="H776" s="39"/>
    </row>
    <row r="777" spans="5:8" s="10" customFormat="1" ht="12.75">
      <c r="E777" s="44"/>
      <c r="F777" s="25"/>
      <c r="G777" s="33"/>
      <c r="H777" s="39"/>
    </row>
    <row r="778" spans="5:8" s="10" customFormat="1" ht="12.75">
      <c r="E778" s="44"/>
      <c r="F778" s="25"/>
      <c r="G778" s="33"/>
      <c r="H778" s="39"/>
    </row>
    <row r="779" spans="5:8" s="10" customFormat="1" ht="12.75">
      <c r="E779" s="44"/>
      <c r="F779" s="25"/>
      <c r="G779" s="33"/>
      <c r="H779" s="39"/>
    </row>
    <row r="780" spans="5:8" s="10" customFormat="1" ht="12.75">
      <c r="E780" s="44"/>
      <c r="F780" s="25"/>
      <c r="G780" s="33"/>
      <c r="H780" s="39"/>
    </row>
    <row r="781" spans="5:8" s="10" customFormat="1" ht="12.75">
      <c r="E781" s="44"/>
      <c r="F781" s="25"/>
      <c r="G781" s="33"/>
      <c r="H781" s="39"/>
    </row>
    <row r="782" spans="5:8" s="10" customFormat="1" ht="12.75">
      <c r="E782" s="44"/>
      <c r="F782" s="25"/>
      <c r="G782" s="33"/>
      <c r="H782" s="39"/>
    </row>
    <row r="783" spans="5:8" s="10" customFormat="1" ht="12.75">
      <c r="E783" s="44"/>
      <c r="F783" s="25"/>
      <c r="G783" s="33"/>
      <c r="H783" s="39"/>
    </row>
    <row r="784" spans="5:8" s="10" customFormat="1" ht="12.75">
      <c r="E784" s="44"/>
      <c r="F784" s="25"/>
      <c r="G784" s="33"/>
      <c r="H784" s="39"/>
    </row>
    <row r="785" spans="5:8" s="10" customFormat="1" ht="12.75">
      <c r="E785" s="44"/>
      <c r="F785" s="25"/>
      <c r="G785" s="33"/>
      <c r="H785" s="39"/>
    </row>
    <row r="786" spans="5:8" s="10" customFormat="1" ht="12.75">
      <c r="E786" s="44"/>
      <c r="F786" s="25"/>
      <c r="G786" s="33"/>
      <c r="H786" s="39"/>
    </row>
    <row r="787" spans="5:8" s="10" customFormat="1" ht="12.75">
      <c r="E787" s="44"/>
      <c r="F787" s="25"/>
      <c r="G787" s="33"/>
      <c r="H787" s="39"/>
    </row>
    <row r="788" spans="5:8" s="10" customFormat="1" ht="12.75">
      <c r="E788" s="44"/>
      <c r="F788" s="25"/>
      <c r="G788" s="33"/>
      <c r="H788" s="39"/>
    </row>
    <row r="789" spans="5:8" s="10" customFormat="1" ht="12.75">
      <c r="E789" s="44"/>
      <c r="F789" s="25"/>
      <c r="G789" s="33"/>
      <c r="H789" s="39"/>
    </row>
    <row r="790" spans="5:8" s="10" customFormat="1" ht="12.75">
      <c r="E790" s="44"/>
      <c r="F790" s="25"/>
      <c r="G790" s="33"/>
      <c r="H790" s="39"/>
    </row>
    <row r="791" spans="1:9" s="10" customFormat="1" ht="12.75">
      <c r="A791" s="4"/>
      <c r="B791" s="4"/>
      <c r="C791" s="4"/>
      <c r="D791" s="4"/>
      <c r="E791" s="41"/>
      <c r="F791" s="19"/>
      <c r="G791" s="26"/>
      <c r="H791" s="34"/>
      <c r="I791" s="4"/>
    </row>
    <row r="792" spans="1:9" s="10" customFormat="1" ht="12.75">
      <c r="A792" s="4"/>
      <c r="B792" s="4"/>
      <c r="C792" s="4"/>
      <c r="D792" s="4"/>
      <c r="E792" s="41"/>
      <c r="F792" s="19"/>
      <c r="G792" s="26"/>
      <c r="H792" s="34"/>
      <c r="I792" s="4"/>
    </row>
    <row r="793" spans="1:9" s="10" customFormat="1" ht="12.75">
      <c r="A793" s="4"/>
      <c r="B793" s="4"/>
      <c r="C793" s="4"/>
      <c r="D793" s="4"/>
      <c r="E793" s="41"/>
      <c r="F793" s="19"/>
      <c r="G793" s="26"/>
      <c r="H793" s="34"/>
      <c r="I793" s="4"/>
    </row>
    <row r="794" spans="1:9" s="10" customFormat="1" ht="12.75">
      <c r="A794" s="4"/>
      <c r="B794" s="4"/>
      <c r="C794" s="4"/>
      <c r="D794" s="4"/>
      <c r="E794" s="41"/>
      <c r="F794" s="19"/>
      <c r="G794" s="26"/>
      <c r="H794" s="34"/>
      <c r="I794" s="4"/>
    </row>
    <row r="795" spans="1:9" s="10" customFormat="1" ht="12.75">
      <c r="A795" s="4"/>
      <c r="B795" s="4"/>
      <c r="C795" s="4"/>
      <c r="D795" s="4"/>
      <c r="E795" s="41"/>
      <c r="F795" s="19"/>
      <c r="G795" s="26"/>
      <c r="H795" s="34"/>
      <c r="I795" s="4"/>
    </row>
    <row r="796" spans="1:9" s="10" customFormat="1" ht="12.75">
      <c r="A796" s="4"/>
      <c r="B796" s="4"/>
      <c r="C796" s="4"/>
      <c r="D796" s="4"/>
      <c r="E796" s="41"/>
      <c r="F796" s="19"/>
      <c r="G796" s="26"/>
      <c r="H796" s="34"/>
      <c r="I796" s="4"/>
    </row>
    <row r="797" spans="1:9" s="10" customFormat="1" ht="12.75">
      <c r="A797" s="4"/>
      <c r="B797" s="4"/>
      <c r="C797" s="4"/>
      <c r="D797" s="4"/>
      <c r="E797" s="41"/>
      <c r="F797" s="19"/>
      <c r="G797" s="26"/>
      <c r="H797" s="34"/>
      <c r="I797" s="4"/>
    </row>
    <row r="798" spans="1:9" s="10" customFormat="1" ht="12.75">
      <c r="A798" s="4"/>
      <c r="B798" s="4"/>
      <c r="C798" s="4"/>
      <c r="D798" s="4"/>
      <c r="E798" s="41"/>
      <c r="F798" s="19"/>
      <c r="G798" s="26"/>
      <c r="H798" s="34"/>
      <c r="I798" s="4"/>
    </row>
    <row r="799" spans="1:9" s="10" customFormat="1" ht="12.75">
      <c r="A799" s="4"/>
      <c r="B799" s="4"/>
      <c r="C799" s="4"/>
      <c r="D799" s="4"/>
      <c r="E799" s="41"/>
      <c r="F799" s="19"/>
      <c r="G799" s="26"/>
      <c r="H799" s="34"/>
      <c r="I799" s="4"/>
    </row>
    <row r="800" spans="1:9" s="10" customFormat="1" ht="12.75">
      <c r="A800" s="4"/>
      <c r="B800" s="4"/>
      <c r="C800" s="4"/>
      <c r="D800" s="4"/>
      <c r="E800" s="41"/>
      <c r="F800" s="19"/>
      <c r="G800" s="26"/>
      <c r="H800" s="34"/>
      <c r="I800" s="4"/>
    </row>
    <row r="801" spans="1:9" s="10" customFormat="1" ht="12.75">
      <c r="A801" s="4"/>
      <c r="B801" s="4"/>
      <c r="C801" s="4"/>
      <c r="D801" s="4"/>
      <c r="E801" s="41"/>
      <c r="F801" s="19"/>
      <c r="G801" s="26"/>
      <c r="H801" s="34"/>
      <c r="I801" s="4"/>
    </row>
    <row r="802" spans="1:9" s="10" customFormat="1" ht="12.75">
      <c r="A802" s="4"/>
      <c r="B802" s="4"/>
      <c r="C802" s="4"/>
      <c r="D802" s="4"/>
      <c r="E802" s="41"/>
      <c r="F802" s="19"/>
      <c r="G802" s="26"/>
      <c r="H802" s="34"/>
      <c r="I802" s="4"/>
    </row>
    <row r="803" spans="1:9" s="10" customFormat="1" ht="12.75">
      <c r="A803" s="4"/>
      <c r="B803" s="4"/>
      <c r="C803" s="4"/>
      <c r="D803" s="4"/>
      <c r="E803" s="41"/>
      <c r="F803" s="19"/>
      <c r="G803" s="26"/>
      <c r="H803" s="34"/>
      <c r="I803" s="4"/>
    </row>
    <row r="804" spans="1:9" s="10" customFormat="1" ht="12.75">
      <c r="A804" s="4"/>
      <c r="B804" s="4"/>
      <c r="C804" s="4"/>
      <c r="D804" s="4"/>
      <c r="E804" s="41"/>
      <c r="F804" s="19"/>
      <c r="G804" s="26"/>
      <c r="H804" s="34"/>
      <c r="I804" s="4"/>
    </row>
    <row r="805" spans="1:9" s="10" customFormat="1" ht="12.75">
      <c r="A805" s="4"/>
      <c r="B805" s="4"/>
      <c r="C805" s="4"/>
      <c r="D805" s="4"/>
      <c r="E805" s="41"/>
      <c r="F805" s="19"/>
      <c r="G805" s="26"/>
      <c r="H805" s="34"/>
      <c r="I805" s="4"/>
    </row>
    <row r="806" spans="1:9" s="10" customFormat="1" ht="12.75">
      <c r="A806" s="4"/>
      <c r="B806" s="4"/>
      <c r="C806" s="4"/>
      <c r="D806" s="4"/>
      <c r="E806" s="41"/>
      <c r="F806" s="19"/>
      <c r="G806" s="26"/>
      <c r="H806" s="34"/>
      <c r="I806" s="4"/>
    </row>
    <row r="807" spans="1:9" s="10" customFormat="1" ht="12.75">
      <c r="A807" s="4"/>
      <c r="B807" s="4"/>
      <c r="C807" s="4"/>
      <c r="D807" s="4"/>
      <c r="E807" s="41"/>
      <c r="F807" s="19"/>
      <c r="G807" s="26"/>
      <c r="H807" s="34"/>
      <c r="I807" s="4"/>
    </row>
    <row r="808" spans="1:9" s="10" customFormat="1" ht="12.75">
      <c r="A808" s="4"/>
      <c r="B808" s="4"/>
      <c r="C808" s="4"/>
      <c r="D808" s="4"/>
      <c r="E808" s="41"/>
      <c r="F808" s="19"/>
      <c r="G808" s="26"/>
      <c r="H808" s="34"/>
      <c r="I808" s="4"/>
    </row>
    <row r="809" spans="1:9" s="10" customFormat="1" ht="12.75">
      <c r="A809" s="4"/>
      <c r="B809" s="4"/>
      <c r="C809" s="4"/>
      <c r="D809" s="4"/>
      <c r="E809" s="41"/>
      <c r="F809" s="19"/>
      <c r="G809" s="26"/>
      <c r="H809" s="34"/>
      <c r="I809" s="4"/>
    </row>
    <row r="810" spans="1:9" s="10" customFormat="1" ht="12.75">
      <c r="A810" s="4"/>
      <c r="B810" s="4"/>
      <c r="C810" s="4"/>
      <c r="D810" s="4"/>
      <c r="E810" s="41"/>
      <c r="F810" s="19"/>
      <c r="G810" s="26"/>
      <c r="H810" s="34"/>
      <c r="I810" s="4"/>
    </row>
    <row r="811" spans="1:9" s="10" customFormat="1" ht="12.75">
      <c r="A811" s="4"/>
      <c r="B811" s="4"/>
      <c r="C811" s="4"/>
      <c r="D811" s="4"/>
      <c r="E811" s="41"/>
      <c r="F811" s="19"/>
      <c r="G811" s="26"/>
      <c r="H811" s="34"/>
      <c r="I811" s="4"/>
    </row>
    <row r="812" spans="1:9" s="10" customFormat="1" ht="12.75">
      <c r="A812" s="4"/>
      <c r="B812" s="4"/>
      <c r="C812" s="4"/>
      <c r="D812" s="4"/>
      <c r="E812" s="41"/>
      <c r="F812" s="19"/>
      <c r="G812" s="26"/>
      <c r="H812" s="34"/>
      <c r="I812" s="4"/>
    </row>
    <row r="813" spans="1:9" s="10" customFormat="1" ht="12.75">
      <c r="A813" s="4"/>
      <c r="B813" s="4"/>
      <c r="C813" s="4"/>
      <c r="D813" s="4"/>
      <c r="E813" s="41"/>
      <c r="F813" s="19"/>
      <c r="G813" s="26"/>
      <c r="H813" s="34"/>
      <c r="I813" s="4"/>
    </row>
    <row r="814" spans="1:9" s="10" customFormat="1" ht="12.75">
      <c r="A814" s="4"/>
      <c r="B814" s="4"/>
      <c r="C814" s="4"/>
      <c r="D814" s="4"/>
      <c r="E814" s="41"/>
      <c r="F814" s="19"/>
      <c r="G814" s="26"/>
      <c r="H814" s="34"/>
      <c r="I814" s="4"/>
    </row>
    <row r="815" spans="1:9" s="10" customFormat="1" ht="12.75">
      <c r="A815" s="4"/>
      <c r="B815" s="4"/>
      <c r="C815" s="4"/>
      <c r="D815" s="4"/>
      <c r="E815" s="41"/>
      <c r="F815" s="19"/>
      <c r="G815" s="26"/>
      <c r="H815" s="34"/>
      <c r="I815" s="4"/>
    </row>
    <row r="816" spans="1:9" s="10" customFormat="1" ht="12.75">
      <c r="A816" s="4"/>
      <c r="B816" s="4"/>
      <c r="C816" s="4"/>
      <c r="D816" s="4"/>
      <c r="E816" s="41"/>
      <c r="F816" s="19"/>
      <c r="G816" s="26"/>
      <c r="H816" s="34"/>
      <c r="I816" s="4"/>
    </row>
    <row r="817" spans="1:9" s="10" customFormat="1" ht="12.75">
      <c r="A817" s="4"/>
      <c r="B817" s="4"/>
      <c r="C817" s="4"/>
      <c r="D817" s="4"/>
      <c r="E817" s="41"/>
      <c r="F817" s="19"/>
      <c r="G817" s="26"/>
      <c r="H817" s="34"/>
      <c r="I817" s="4"/>
    </row>
    <row r="818" spans="1:9" s="10" customFormat="1" ht="12.75">
      <c r="A818" s="4"/>
      <c r="B818" s="4"/>
      <c r="C818" s="4"/>
      <c r="D818" s="4"/>
      <c r="E818" s="41"/>
      <c r="F818" s="19"/>
      <c r="G818" s="26"/>
      <c r="H818" s="34"/>
      <c r="I818" s="4"/>
    </row>
    <row r="819" spans="1:9" s="10" customFormat="1" ht="12.75">
      <c r="A819" s="4"/>
      <c r="B819" s="4"/>
      <c r="C819" s="4"/>
      <c r="D819" s="4"/>
      <c r="E819" s="41"/>
      <c r="F819" s="19"/>
      <c r="G819" s="26"/>
      <c r="H819" s="34"/>
      <c r="I819" s="4"/>
    </row>
    <row r="820" spans="1:9" s="10" customFormat="1" ht="12.75">
      <c r="A820" s="4"/>
      <c r="B820" s="4"/>
      <c r="C820" s="4"/>
      <c r="D820" s="4"/>
      <c r="E820" s="41"/>
      <c r="F820" s="19"/>
      <c r="G820" s="26"/>
      <c r="H820" s="34"/>
      <c r="I820" s="4"/>
    </row>
    <row r="821" spans="1:9" s="10" customFormat="1" ht="12.75">
      <c r="A821" s="4"/>
      <c r="B821" s="4"/>
      <c r="C821" s="4"/>
      <c r="D821" s="4"/>
      <c r="E821" s="41"/>
      <c r="F821" s="19"/>
      <c r="G821" s="26"/>
      <c r="H821" s="34"/>
      <c r="I821" s="4"/>
    </row>
    <row r="822" spans="1:9" s="10" customFormat="1" ht="12.75">
      <c r="A822" s="4"/>
      <c r="B822" s="4"/>
      <c r="C822" s="4"/>
      <c r="D822" s="4"/>
      <c r="E822" s="41"/>
      <c r="F822" s="19"/>
      <c r="G822" s="26"/>
      <c r="H822" s="34"/>
      <c r="I822" s="4"/>
    </row>
    <row r="823" spans="1:9" s="10" customFormat="1" ht="12.75">
      <c r="A823" s="4"/>
      <c r="B823" s="4"/>
      <c r="C823" s="4"/>
      <c r="D823" s="4"/>
      <c r="E823" s="41"/>
      <c r="F823" s="19"/>
      <c r="G823" s="26"/>
      <c r="H823" s="34"/>
      <c r="I823" s="4"/>
    </row>
    <row r="824" spans="1:9" s="10" customFormat="1" ht="12.75">
      <c r="A824" s="4"/>
      <c r="B824" s="4"/>
      <c r="C824" s="4"/>
      <c r="D824" s="4"/>
      <c r="E824" s="41"/>
      <c r="F824" s="19"/>
      <c r="G824" s="26"/>
      <c r="H824" s="34"/>
      <c r="I824" s="4"/>
    </row>
    <row r="825" spans="1:9" s="10" customFormat="1" ht="12.75">
      <c r="A825" s="4"/>
      <c r="B825" s="4"/>
      <c r="C825" s="4"/>
      <c r="D825" s="4"/>
      <c r="E825" s="41"/>
      <c r="F825" s="19"/>
      <c r="G825" s="26"/>
      <c r="H825" s="34"/>
      <c r="I825" s="4"/>
    </row>
    <row r="826" spans="1:9" s="10" customFormat="1" ht="12.75">
      <c r="A826" s="4"/>
      <c r="B826" s="4"/>
      <c r="C826" s="4"/>
      <c r="D826" s="4"/>
      <c r="E826" s="41"/>
      <c r="F826" s="19"/>
      <c r="G826" s="26"/>
      <c r="H826" s="34"/>
      <c r="I826" s="4"/>
    </row>
    <row r="827" spans="1:9" s="10" customFormat="1" ht="12.75">
      <c r="A827" s="4"/>
      <c r="B827" s="4"/>
      <c r="C827" s="4"/>
      <c r="D827" s="4"/>
      <c r="E827" s="41"/>
      <c r="F827" s="19"/>
      <c r="G827" s="26"/>
      <c r="H827" s="34"/>
      <c r="I827" s="4"/>
    </row>
    <row r="828" spans="1:9" s="10" customFormat="1" ht="12.75">
      <c r="A828" s="4"/>
      <c r="B828" s="4"/>
      <c r="C828" s="4"/>
      <c r="D828" s="4"/>
      <c r="E828" s="41"/>
      <c r="F828" s="19"/>
      <c r="G828" s="26"/>
      <c r="H828" s="34"/>
      <c r="I828" s="4"/>
    </row>
    <row r="829" spans="1:9" s="10" customFormat="1" ht="12.75">
      <c r="A829" s="4"/>
      <c r="B829" s="4"/>
      <c r="C829" s="4"/>
      <c r="D829" s="4"/>
      <c r="E829" s="41"/>
      <c r="F829" s="19"/>
      <c r="G829" s="26"/>
      <c r="H829" s="34"/>
      <c r="I829" s="4"/>
    </row>
    <row r="830" spans="1:9" s="10" customFormat="1" ht="12.75">
      <c r="A830" s="4"/>
      <c r="B830" s="4"/>
      <c r="C830" s="4"/>
      <c r="D830" s="4"/>
      <c r="E830" s="41"/>
      <c r="F830" s="19"/>
      <c r="G830" s="26"/>
      <c r="H830" s="34"/>
      <c r="I830" s="4"/>
    </row>
    <row r="831" spans="1:9" s="10" customFormat="1" ht="12.75">
      <c r="A831" s="4"/>
      <c r="B831" s="4"/>
      <c r="C831" s="4"/>
      <c r="D831" s="4"/>
      <c r="E831" s="41"/>
      <c r="F831" s="19"/>
      <c r="G831" s="26"/>
      <c r="H831" s="34"/>
      <c r="I831" s="4"/>
    </row>
    <row r="832" spans="1:9" s="10" customFormat="1" ht="12.75">
      <c r="A832" s="4"/>
      <c r="B832" s="4"/>
      <c r="C832" s="4"/>
      <c r="D832" s="4"/>
      <c r="E832" s="41"/>
      <c r="F832" s="19"/>
      <c r="G832" s="26"/>
      <c r="H832" s="34"/>
      <c r="I832" s="4"/>
    </row>
    <row r="833" spans="1:9" s="10" customFormat="1" ht="12.75">
      <c r="A833" s="4"/>
      <c r="B833" s="4"/>
      <c r="C833" s="4"/>
      <c r="D833" s="4"/>
      <c r="E833" s="41"/>
      <c r="F833" s="19"/>
      <c r="G833" s="26"/>
      <c r="H833" s="34"/>
      <c r="I833" s="4"/>
    </row>
    <row r="834" spans="1:9" s="10" customFormat="1" ht="12.75">
      <c r="A834" s="4"/>
      <c r="B834" s="4"/>
      <c r="C834" s="4"/>
      <c r="D834" s="4"/>
      <c r="E834" s="41"/>
      <c r="F834" s="19"/>
      <c r="G834" s="26"/>
      <c r="H834" s="34"/>
      <c r="I834" s="4"/>
    </row>
    <row r="835" spans="1:9" s="10" customFormat="1" ht="12.75">
      <c r="A835" s="4"/>
      <c r="B835" s="4"/>
      <c r="C835" s="4"/>
      <c r="D835" s="4"/>
      <c r="E835" s="41"/>
      <c r="F835" s="19"/>
      <c r="G835" s="26"/>
      <c r="H835" s="34"/>
      <c r="I835" s="4"/>
    </row>
    <row r="836" spans="1:9" s="10" customFormat="1" ht="12.75">
      <c r="A836" s="4"/>
      <c r="B836" s="4"/>
      <c r="C836" s="4"/>
      <c r="D836" s="4"/>
      <c r="E836" s="41"/>
      <c r="F836" s="19"/>
      <c r="G836" s="26"/>
      <c r="H836" s="34"/>
      <c r="I836" s="4"/>
    </row>
  </sheetData>
  <sheetProtection/>
  <printOptions/>
  <pageMargins left="0.7" right="0.7" top="0.75" bottom="0.75" header="0.3" footer="0.3"/>
  <pageSetup orientation="portrait" paperSize="9"/>
  <legacyDrawing r:id="rId2"/>
</worksheet>
</file>

<file path=xl/worksheets/sheet28.xml><?xml version="1.0" encoding="utf-8"?>
<worksheet xmlns="http://schemas.openxmlformats.org/spreadsheetml/2006/main" xmlns:r="http://schemas.openxmlformats.org/officeDocument/2006/relationships">
  <dimension ref="A1:J23"/>
  <sheetViews>
    <sheetView zoomScalePageLayoutView="0" workbookViewId="0" topLeftCell="A1">
      <selection activeCell="H23" sqref="H23"/>
    </sheetView>
  </sheetViews>
  <sheetFormatPr defaultColWidth="9.33203125" defaultRowHeight="12.75"/>
  <cols>
    <col min="1" max="1" width="9" style="128" customWidth="1"/>
    <col min="2" max="2" width="27.33203125" style="4" customWidth="1"/>
    <col min="3" max="3" width="9" style="0" customWidth="1"/>
    <col min="4" max="4" width="1.66796875" style="129" customWidth="1"/>
    <col min="5" max="5" width="5.83203125" style="125" customWidth="1"/>
    <col min="6" max="6" width="17.33203125" style="126" customWidth="1"/>
    <col min="7" max="7" width="27.66015625" style="21" customWidth="1"/>
    <col min="8" max="8" width="9" style="130" customWidth="1"/>
    <col min="9" max="9" width="1.66796875" style="129" customWidth="1"/>
  </cols>
  <sheetData>
    <row r="1" spans="1:9" ht="12.75">
      <c r="A1" s="131" t="s">
        <v>0</v>
      </c>
      <c r="B1" s="209"/>
      <c r="C1" s="76"/>
      <c r="D1" s="210"/>
      <c r="E1" s="116"/>
      <c r="F1" s="117"/>
      <c r="G1" s="20"/>
      <c r="H1" s="211"/>
      <c r="I1" s="210"/>
    </row>
    <row r="2" spans="1:9" ht="12.75">
      <c r="A2" s="315"/>
      <c r="B2" s="209"/>
      <c r="C2" s="76"/>
      <c r="D2" s="210"/>
      <c r="E2" s="116"/>
      <c r="F2" s="117"/>
      <c r="G2" s="20"/>
      <c r="H2" s="211"/>
      <c r="I2" s="210"/>
    </row>
    <row r="3" spans="1:9" ht="12.75">
      <c r="A3" s="131" t="s">
        <v>1</v>
      </c>
      <c r="B3" s="209"/>
      <c r="C3" s="75"/>
      <c r="D3" s="326"/>
      <c r="E3" s="121"/>
      <c r="F3" s="122"/>
      <c r="G3" s="82"/>
      <c r="H3" s="327"/>
      <c r="I3" s="326"/>
    </row>
    <row r="4" spans="1:10" s="5" customFormat="1" ht="12.75">
      <c r="A4" s="114" t="s">
        <v>73</v>
      </c>
      <c r="D4" s="124"/>
      <c r="E4" s="125"/>
      <c r="F4" s="126"/>
      <c r="G4" s="21"/>
      <c r="H4" s="127"/>
      <c r="I4" s="124"/>
      <c r="J4"/>
    </row>
    <row r="5" ht="12.75"/>
    <row r="6" spans="1:6" ht="12.75">
      <c r="A6" s="131" t="s">
        <v>50</v>
      </c>
      <c r="F6" s="358"/>
    </row>
    <row r="7" ht="12.75">
      <c r="A7" s="131"/>
    </row>
    <row r="8" spans="1:10" ht="12.75">
      <c r="A8" s="131" t="s">
        <v>384</v>
      </c>
      <c r="F8" s="122" t="s">
        <v>54</v>
      </c>
      <c r="G8" s="22"/>
      <c r="J8" s="75"/>
    </row>
    <row r="9" spans="1:10" s="359" customFormat="1" ht="25.5">
      <c r="A9" s="212"/>
      <c r="B9" s="63" t="s">
        <v>52</v>
      </c>
      <c r="C9" s="213"/>
      <c r="D9" s="214"/>
      <c r="E9" s="212"/>
      <c r="F9" s="63" t="s">
        <v>53</v>
      </c>
      <c r="G9" s="134"/>
      <c r="H9" s="215"/>
      <c r="I9" s="214"/>
      <c r="J9" s="136"/>
    </row>
    <row r="10" spans="1:9" ht="12.75">
      <c r="A10" s="137"/>
      <c r="B10" s="167"/>
      <c r="C10" s="89" t="s">
        <v>4</v>
      </c>
      <c r="D10" s="139"/>
      <c r="E10" s="360"/>
      <c r="F10" s="361"/>
      <c r="G10" s="362"/>
      <c r="H10" s="363"/>
      <c r="I10" s="139"/>
    </row>
    <row r="11" spans="1:9" ht="12.75">
      <c r="A11" s="168">
        <v>1</v>
      </c>
      <c r="B11" s="92" t="s">
        <v>290</v>
      </c>
      <c r="C11" s="169">
        <v>1.3</v>
      </c>
      <c r="D11" s="170"/>
      <c r="E11" s="171">
        <v>1</v>
      </c>
      <c r="F11" s="73" t="s">
        <v>6</v>
      </c>
      <c r="G11" s="181" t="s">
        <v>385</v>
      </c>
      <c r="H11" s="295">
        <v>1.3</v>
      </c>
      <c r="I11" s="170"/>
    </row>
    <row r="12" spans="1:9" ht="25.5">
      <c r="A12" s="172"/>
      <c r="B12" s="97"/>
      <c r="C12" s="173"/>
      <c r="D12" s="170"/>
      <c r="E12" s="171">
        <v>2</v>
      </c>
      <c r="F12" s="73" t="s">
        <v>39</v>
      </c>
      <c r="G12" s="181" t="s">
        <v>386</v>
      </c>
      <c r="H12" s="295">
        <v>1.1</v>
      </c>
      <c r="I12" s="170"/>
    </row>
    <row r="13" spans="1:9" ht="12.75">
      <c r="A13" s="172"/>
      <c r="B13" s="97"/>
      <c r="C13" s="173"/>
      <c r="D13" s="170"/>
      <c r="E13" s="171"/>
      <c r="F13" s="73"/>
      <c r="G13" s="181" t="s">
        <v>387</v>
      </c>
      <c r="H13" s="295">
        <v>1.1</v>
      </c>
      <c r="I13" s="170"/>
    </row>
    <row r="14" spans="1:9" ht="17.25" customHeight="1">
      <c r="A14" s="168"/>
      <c r="B14" s="92"/>
      <c r="C14" s="169"/>
      <c r="D14" s="170"/>
      <c r="E14" s="171">
        <v>2</v>
      </c>
      <c r="F14" s="148" t="s">
        <v>42</v>
      </c>
      <c r="G14" s="45" t="s">
        <v>388</v>
      </c>
      <c r="H14" s="297">
        <v>1</v>
      </c>
      <c r="I14" s="170"/>
    </row>
    <row r="15" spans="1:9" ht="12.75">
      <c r="A15" s="168">
        <v>5</v>
      </c>
      <c r="B15" s="92" t="s">
        <v>11</v>
      </c>
      <c r="C15" s="176">
        <v>5</v>
      </c>
      <c r="D15" s="177"/>
      <c r="E15" s="171"/>
      <c r="F15" s="73"/>
      <c r="G15" s="45" t="s">
        <v>389</v>
      </c>
      <c r="H15" s="297">
        <v>1</v>
      </c>
      <c r="I15" s="177"/>
    </row>
    <row r="16" spans="1:9" ht="32.25" customHeight="1">
      <c r="A16" s="168"/>
      <c r="B16" s="92"/>
      <c r="C16" s="176"/>
      <c r="D16" s="170"/>
      <c r="E16" s="171"/>
      <c r="F16" s="73"/>
      <c r="G16" s="45"/>
      <c r="H16" s="297"/>
      <c r="I16" s="170"/>
    </row>
    <row r="17" spans="1:9" ht="12.75">
      <c r="A17" s="168">
        <v>2</v>
      </c>
      <c r="B17" s="92" t="s">
        <v>14</v>
      </c>
      <c r="C17" s="169">
        <v>1.8</v>
      </c>
      <c r="D17" s="170"/>
      <c r="E17" s="171">
        <v>3</v>
      </c>
      <c r="F17" s="73" t="s">
        <v>14</v>
      </c>
      <c r="G17" s="45" t="s">
        <v>390</v>
      </c>
      <c r="H17" s="297">
        <v>0.9</v>
      </c>
      <c r="I17" s="170"/>
    </row>
    <row r="18" spans="1:9" ht="12.75">
      <c r="A18" s="168"/>
      <c r="B18" s="92"/>
      <c r="C18" s="298"/>
      <c r="D18" s="170"/>
      <c r="E18" s="171"/>
      <c r="F18" s="73"/>
      <c r="G18" s="45" t="s">
        <v>391</v>
      </c>
      <c r="H18" s="295">
        <v>0.9</v>
      </c>
      <c r="I18" s="170"/>
    </row>
    <row r="19" spans="1:10" ht="12.75">
      <c r="A19" s="168"/>
      <c r="B19" s="92"/>
      <c r="C19" s="169"/>
      <c r="D19" s="170"/>
      <c r="E19" s="364"/>
      <c r="F19" s="73"/>
      <c r="G19" s="45" t="s">
        <v>392</v>
      </c>
      <c r="H19" s="295">
        <v>0.9</v>
      </c>
      <c r="I19" s="170"/>
      <c r="J19" s="5"/>
    </row>
    <row r="20" spans="1:10" ht="12.75">
      <c r="A20" s="168"/>
      <c r="B20" s="92"/>
      <c r="C20" s="169"/>
      <c r="D20" s="170"/>
      <c r="E20" s="171"/>
      <c r="F20" s="73"/>
      <c r="G20" s="45"/>
      <c r="H20" s="295"/>
      <c r="I20" s="170"/>
      <c r="J20" s="5"/>
    </row>
    <row r="21" spans="1:10" ht="63.75">
      <c r="A21" s="168">
        <v>1</v>
      </c>
      <c r="B21" s="92" t="s">
        <v>393</v>
      </c>
      <c r="C21" s="298">
        <f>(835*140)/523816</f>
        <v>0.22316996808039463</v>
      </c>
      <c r="D21" s="170"/>
      <c r="E21" s="216">
        <v>1</v>
      </c>
      <c r="F21" s="45" t="s">
        <v>394</v>
      </c>
      <c r="G21" s="45" t="s">
        <v>395</v>
      </c>
      <c r="H21" s="299">
        <f>(835*140)/523816</f>
        <v>0.22316996808039463</v>
      </c>
      <c r="I21" s="170"/>
      <c r="J21" s="5"/>
    </row>
    <row r="22" spans="1:9" ht="25.5">
      <c r="A22" s="168"/>
      <c r="B22" s="92"/>
      <c r="C22" s="169"/>
      <c r="D22" s="170"/>
      <c r="E22" s="365"/>
      <c r="F22" s="45" t="s">
        <v>49</v>
      </c>
      <c r="G22" s="181"/>
      <c r="H22" s="299">
        <v>0</v>
      </c>
      <c r="I22" s="170"/>
    </row>
    <row r="23" spans="1:9" ht="12.75">
      <c r="A23" s="153">
        <f>SUM(A11:A22)</f>
        <v>9</v>
      </c>
      <c r="B23" s="106"/>
      <c r="C23" s="155">
        <f>SUM(C11:C22)</f>
        <v>8.323169968080395</v>
      </c>
      <c r="D23" s="183"/>
      <c r="E23" s="157">
        <f>SUM(E11:E22)</f>
        <v>9</v>
      </c>
      <c r="F23" s="154"/>
      <c r="G23" s="158"/>
      <c r="H23" s="159">
        <f>SUM(H11:H22)</f>
        <v>8.423169968080396</v>
      </c>
      <c r="I23" s="183"/>
    </row>
  </sheetData>
  <sheetProtection/>
  <printOptions/>
  <pageMargins left="0.7" right="0.7" top="0.75" bottom="0.75" header="0.3" footer="0.3"/>
  <pageSetup orientation="portrait" paperSize="9"/>
  <legacyDrawing r:id="rId2"/>
</worksheet>
</file>

<file path=xl/worksheets/sheet29.xml><?xml version="1.0" encoding="utf-8"?>
<worksheet xmlns="http://schemas.openxmlformats.org/spreadsheetml/2006/main" xmlns:r="http://schemas.openxmlformats.org/officeDocument/2006/relationships">
  <dimension ref="A1:J24"/>
  <sheetViews>
    <sheetView zoomScalePageLayoutView="0" workbookViewId="0" topLeftCell="A1">
      <selection activeCell="H23" sqref="H23"/>
    </sheetView>
  </sheetViews>
  <sheetFormatPr defaultColWidth="9.33203125" defaultRowHeight="12.75"/>
  <cols>
    <col min="1" max="1" width="7.66015625" style="0" customWidth="1"/>
    <col min="2" max="2" width="25.83203125" style="0" customWidth="1"/>
    <col min="3" max="3" width="9.33203125" style="0" customWidth="1"/>
    <col min="4" max="4" width="1.66796875" style="0" customWidth="1"/>
    <col min="5" max="5" width="6.33203125" style="85" bestFit="1" customWidth="1"/>
    <col min="6" max="6" width="20.5" style="28" bestFit="1" customWidth="1"/>
    <col min="7" max="7" width="24.16015625" style="21" customWidth="1"/>
    <col min="8" max="8" width="8.83203125" style="0" customWidth="1"/>
    <col min="9" max="9" width="2.16015625" style="0" customWidth="1"/>
  </cols>
  <sheetData>
    <row r="1" spans="1:9" s="5" customFormat="1" ht="12.75">
      <c r="A1" s="1" t="s">
        <v>0</v>
      </c>
      <c r="B1" s="6"/>
      <c r="C1" s="6"/>
      <c r="D1" s="6"/>
      <c r="E1" s="77"/>
      <c r="F1" s="27"/>
      <c r="G1" s="20"/>
      <c r="H1" s="6"/>
      <c r="I1" s="6"/>
    </row>
    <row r="2" spans="1:9" s="5" customFormat="1" ht="12.75">
      <c r="A2" s="6"/>
      <c r="B2" s="6"/>
      <c r="C2" s="6"/>
      <c r="D2" s="6"/>
      <c r="E2" s="77"/>
      <c r="F2" s="27"/>
      <c r="G2" s="20"/>
      <c r="H2" s="6"/>
      <c r="I2" s="6"/>
    </row>
    <row r="3" spans="1:9" s="5" customFormat="1" ht="12.75">
      <c r="A3" s="1" t="s">
        <v>1</v>
      </c>
      <c r="B3" s="6"/>
      <c r="C3" s="1"/>
      <c r="D3" s="1"/>
      <c r="E3" s="80"/>
      <c r="F3" s="81"/>
      <c r="G3" s="82"/>
      <c r="H3" s="1"/>
      <c r="I3" s="1"/>
    </row>
    <row r="4" spans="1:7" s="5" customFormat="1" ht="12.75">
      <c r="A4" s="1" t="s">
        <v>73</v>
      </c>
      <c r="E4" s="85"/>
      <c r="F4" s="28"/>
      <c r="G4" s="21"/>
    </row>
    <row r="5" spans="5:7" s="5" customFormat="1" ht="12.75">
      <c r="E5" s="85"/>
      <c r="F5" s="28"/>
      <c r="G5" s="21"/>
    </row>
    <row r="6" spans="1:7" s="5" customFormat="1" ht="12.75">
      <c r="A6" s="1" t="s">
        <v>35</v>
      </c>
      <c r="E6" s="85"/>
      <c r="F6" s="28"/>
      <c r="G6" s="21"/>
    </row>
    <row r="7" spans="5:7" s="5" customFormat="1" ht="12.75">
      <c r="E7" s="85"/>
      <c r="F7" s="28"/>
      <c r="G7" s="21"/>
    </row>
    <row r="8" spans="1:7" s="5" customFormat="1" ht="12.75">
      <c r="A8" s="120" t="s">
        <v>396</v>
      </c>
      <c r="E8" s="85"/>
      <c r="F8" s="28"/>
      <c r="G8" s="21"/>
    </row>
    <row r="9" spans="1:9" s="228" customFormat="1" ht="25.5">
      <c r="A9" s="167"/>
      <c r="B9" s="46" t="s">
        <v>37</v>
      </c>
      <c r="C9" s="167"/>
      <c r="D9" s="167"/>
      <c r="E9" s="85"/>
      <c r="F9" s="66" t="s">
        <v>34</v>
      </c>
      <c r="G9" s="22"/>
      <c r="H9" s="84"/>
      <c r="I9" s="167"/>
    </row>
    <row r="10" spans="1:9" s="4" customFormat="1" ht="12.75">
      <c r="A10" s="46"/>
      <c r="B10" s="167"/>
      <c r="C10" s="46" t="s">
        <v>4</v>
      </c>
      <c r="D10" s="46"/>
      <c r="E10" s="289"/>
      <c r="F10" s="26"/>
      <c r="G10" s="19"/>
      <c r="H10" s="167"/>
      <c r="I10" s="46"/>
    </row>
    <row r="11" spans="1:9" s="15" customFormat="1" ht="12.75">
      <c r="A11" s="101">
        <v>1</v>
      </c>
      <c r="B11" s="102" t="s">
        <v>6</v>
      </c>
      <c r="C11" s="101">
        <f>+A11*1.3</f>
        <v>1.3</v>
      </c>
      <c r="D11" s="103"/>
      <c r="E11" s="287">
        <v>1</v>
      </c>
      <c r="F11" s="102" t="s">
        <v>39</v>
      </c>
      <c r="G11" s="45" t="s">
        <v>397</v>
      </c>
      <c r="H11" s="74">
        <v>1.1</v>
      </c>
      <c r="I11" s="103"/>
    </row>
    <row r="12" spans="1:9" s="15" customFormat="1" ht="12.75">
      <c r="A12" s="101">
        <v>2</v>
      </c>
      <c r="B12" s="264" t="s">
        <v>11</v>
      </c>
      <c r="C12" s="229">
        <f>A12*1</f>
        <v>2</v>
      </c>
      <c r="D12" s="230"/>
      <c r="E12" s="40">
        <v>3</v>
      </c>
      <c r="F12" s="292" t="s">
        <v>11</v>
      </c>
      <c r="G12" s="149" t="s">
        <v>398</v>
      </c>
      <c r="H12" s="74">
        <v>1</v>
      </c>
      <c r="I12" s="230"/>
    </row>
    <row r="13" spans="1:9" s="15" customFormat="1" ht="25.5">
      <c r="A13" s="101">
        <v>1</v>
      </c>
      <c r="B13" s="102" t="s">
        <v>399</v>
      </c>
      <c r="C13" s="229">
        <v>1</v>
      </c>
      <c r="D13" s="103"/>
      <c r="E13" s="40"/>
      <c r="F13" s="16"/>
      <c r="G13" s="45" t="s">
        <v>400</v>
      </c>
      <c r="H13" s="74">
        <v>1</v>
      </c>
      <c r="I13" s="103"/>
    </row>
    <row r="14" spans="1:9" s="15" customFormat="1" ht="25.5">
      <c r="A14" s="101"/>
      <c r="B14" s="102"/>
      <c r="C14" s="101"/>
      <c r="D14" s="103"/>
      <c r="E14" s="40"/>
      <c r="F14" s="16"/>
      <c r="G14" s="45" t="s">
        <v>401</v>
      </c>
      <c r="H14" s="74">
        <v>1</v>
      </c>
      <c r="I14" s="103"/>
    </row>
    <row r="15" spans="1:9" s="15" customFormat="1" ht="12.75">
      <c r="A15" s="101"/>
      <c r="B15" s="102"/>
      <c r="C15" s="101"/>
      <c r="D15" s="103"/>
      <c r="E15" s="40"/>
      <c r="F15" s="16"/>
      <c r="G15" s="45"/>
      <c r="H15" s="74"/>
      <c r="I15" s="103"/>
    </row>
    <row r="16" spans="1:9" s="15" customFormat="1" ht="25.5">
      <c r="A16" s="101"/>
      <c r="B16" s="102"/>
      <c r="C16" s="101"/>
      <c r="D16" s="103"/>
      <c r="E16" s="62"/>
      <c r="F16" s="61" t="s">
        <v>402</v>
      </c>
      <c r="G16" s="45" t="s">
        <v>87</v>
      </c>
      <c r="H16" s="74">
        <v>1</v>
      </c>
      <c r="I16" s="103"/>
    </row>
    <row r="17" spans="1:9" s="15" customFormat="1" ht="12.75">
      <c r="A17" s="101">
        <v>3</v>
      </c>
      <c r="B17" s="264" t="s">
        <v>14</v>
      </c>
      <c r="C17" s="101">
        <f>+A17*0.9</f>
        <v>2.7</v>
      </c>
      <c r="D17" s="103"/>
      <c r="E17" s="62">
        <v>2</v>
      </c>
      <c r="F17" s="61" t="s">
        <v>14</v>
      </c>
      <c r="G17" s="45" t="s">
        <v>403</v>
      </c>
      <c r="H17" s="74">
        <v>0.9</v>
      </c>
      <c r="I17" s="103"/>
    </row>
    <row r="18" spans="1:10" s="15" customFormat="1" ht="27" customHeight="1">
      <c r="A18" s="101"/>
      <c r="B18" s="102"/>
      <c r="C18" s="101"/>
      <c r="D18" s="103"/>
      <c r="E18" s="40"/>
      <c r="F18" s="16"/>
      <c r="G18" s="45" t="s">
        <v>404</v>
      </c>
      <c r="H18" s="67">
        <v>0.9</v>
      </c>
      <c r="I18" s="103"/>
      <c r="J18" s="14"/>
    </row>
    <row r="19" spans="1:10" s="15" customFormat="1" ht="12.75">
      <c r="A19" s="101"/>
      <c r="B19" s="102"/>
      <c r="C19" s="101"/>
      <c r="D19" s="103"/>
      <c r="E19" s="62"/>
      <c r="F19" s="61"/>
      <c r="G19" s="45"/>
      <c r="H19" s="67"/>
      <c r="I19" s="103"/>
      <c r="J19" s="14"/>
    </row>
    <row r="20" spans="1:10" s="15" customFormat="1" ht="12.75">
      <c r="A20" s="101"/>
      <c r="B20" s="102"/>
      <c r="C20" s="101"/>
      <c r="D20" s="103"/>
      <c r="E20" s="40">
        <v>1</v>
      </c>
      <c r="F20" s="16" t="s">
        <v>167</v>
      </c>
      <c r="G20" s="45" t="s">
        <v>405</v>
      </c>
      <c r="H20" s="67">
        <v>0.6</v>
      </c>
      <c r="I20" s="103"/>
      <c r="J20" s="14"/>
    </row>
    <row r="21" spans="1:10" s="15" customFormat="1" ht="29.25" customHeight="1">
      <c r="A21" s="101"/>
      <c r="B21" s="102" t="s">
        <v>222</v>
      </c>
      <c r="C21" s="303">
        <f>603900/457160</f>
        <v>1.3209817131857555</v>
      </c>
      <c r="D21" s="230"/>
      <c r="E21" s="287"/>
      <c r="F21" s="477" t="s">
        <v>49</v>
      </c>
      <c r="G21" s="264" t="s">
        <v>221</v>
      </c>
      <c r="H21" s="366">
        <f>523816*1.32/523816</f>
        <v>1.32</v>
      </c>
      <c r="I21" s="230"/>
      <c r="J21" s="14"/>
    </row>
    <row r="22" spans="1:10" s="15" customFormat="1" ht="25.5">
      <c r="A22" s="101"/>
      <c r="B22" s="102" t="s">
        <v>406</v>
      </c>
      <c r="C22" s="267">
        <f>24230/457160</f>
        <v>0.05300113745734535</v>
      </c>
      <c r="D22" s="230"/>
      <c r="E22" s="287"/>
      <c r="F22" s="478"/>
      <c r="G22" s="367" t="s">
        <v>407</v>
      </c>
      <c r="H22" s="193">
        <f>28621.6/523816</f>
        <v>0.05464056080761183</v>
      </c>
      <c r="I22" s="230"/>
      <c r="J22" s="14"/>
    </row>
    <row r="23" spans="1:10" s="4" customFormat="1" ht="12.75">
      <c r="A23" s="105">
        <f>SUM(A11:A22)</f>
        <v>7</v>
      </c>
      <c r="B23" s="106"/>
      <c r="C23" s="111">
        <f>SUM(C11:C22)</f>
        <v>8.3739828506431</v>
      </c>
      <c r="D23" s="106"/>
      <c r="E23" s="108">
        <f>SUM(E11:E22)</f>
        <v>7</v>
      </c>
      <c r="F23" s="109"/>
      <c r="G23" s="110"/>
      <c r="H23" s="111">
        <f>SUM(H11:H22)</f>
        <v>8.874640560807611</v>
      </c>
      <c r="I23" s="106"/>
      <c r="J23" s="368"/>
    </row>
    <row r="24" spans="1:9" s="4" customFormat="1" ht="30" customHeight="1">
      <c r="A24" s="278"/>
      <c r="B24" s="278"/>
      <c r="C24" s="278"/>
      <c r="D24" s="278"/>
      <c r="E24" s="278"/>
      <c r="F24" s="278"/>
      <c r="G24" s="278"/>
      <c r="H24" s="278"/>
      <c r="I24" s="278"/>
    </row>
  </sheetData>
  <sheetProtection/>
  <mergeCells count="1">
    <mergeCell ref="F21:F22"/>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27"/>
  <sheetViews>
    <sheetView view="pageBreakPreview" zoomScaleSheetLayoutView="100" zoomScalePageLayoutView="0" workbookViewId="0" topLeftCell="A7">
      <selection activeCell="F21" sqref="F21"/>
    </sheetView>
  </sheetViews>
  <sheetFormatPr defaultColWidth="9.33203125" defaultRowHeight="12.75"/>
  <cols>
    <col min="1" max="1" width="9" style="128" customWidth="1"/>
    <col min="2" max="2" width="27.33203125" style="468" customWidth="1"/>
    <col min="3" max="3" width="9" style="0" customWidth="1"/>
    <col min="4" max="4" width="1.66796875" style="129" customWidth="1"/>
    <col min="5" max="5" width="5.83203125" style="125" customWidth="1"/>
    <col min="6" max="6" width="19.83203125" style="126" customWidth="1"/>
    <col min="7" max="7" width="27.66015625" style="21" customWidth="1"/>
    <col min="8" max="8" width="9" style="130" customWidth="1"/>
    <col min="9" max="9" width="1.66796875" style="129" customWidth="1"/>
  </cols>
  <sheetData>
    <row r="1" spans="1:9" s="5" customFormat="1" ht="12.75">
      <c r="A1" s="114" t="s">
        <v>0</v>
      </c>
      <c r="B1" s="6"/>
      <c r="C1" s="6"/>
      <c r="D1" s="115"/>
      <c r="E1" s="116"/>
      <c r="F1" s="117"/>
      <c r="G1" s="20"/>
      <c r="H1" s="118"/>
      <c r="I1" s="115"/>
    </row>
    <row r="2" spans="1:9" s="5" customFormat="1" ht="12.75">
      <c r="A2" s="119"/>
      <c r="B2" s="6"/>
      <c r="C2" s="6"/>
      <c r="D2" s="115"/>
      <c r="E2" s="116"/>
      <c r="F2" s="117"/>
      <c r="G2" s="20"/>
      <c r="H2" s="118"/>
      <c r="I2" s="115"/>
    </row>
    <row r="3" spans="1:9" s="5" customFormat="1" ht="12.75">
      <c r="A3" s="114" t="s">
        <v>1</v>
      </c>
      <c r="B3" s="6"/>
      <c r="C3" s="1"/>
      <c r="D3" s="120"/>
      <c r="E3" s="121"/>
      <c r="F3" s="122"/>
      <c r="G3" s="82"/>
      <c r="H3" s="123"/>
      <c r="I3" s="120"/>
    </row>
    <row r="4" spans="1:9" s="1" customFormat="1" ht="12.75">
      <c r="A4" s="114" t="s">
        <v>29</v>
      </c>
      <c r="B4" s="5"/>
      <c r="C4" s="5"/>
      <c r="D4" s="124"/>
      <c r="E4" s="125"/>
      <c r="F4" s="126"/>
      <c r="G4" s="21"/>
      <c r="H4" s="127"/>
      <c r="I4" s="124"/>
    </row>
    <row r="5" ht="12.75"/>
    <row r="6" ht="12.75">
      <c r="A6" s="131" t="s">
        <v>50</v>
      </c>
    </row>
    <row r="7" ht="12.75">
      <c r="A7" s="131"/>
    </row>
    <row r="8" ht="12.75">
      <c r="A8" s="131" t="s">
        <v>51</v>
      </c>
    </row>
    <row r="9" spans="1:9" s="136" customFormat="1" ht="25.5">
      <c r="A9" s="132"/>
      <c r="B9" s="63" t="s">
        <v>52</v>
      </c>
      <c r="C9" s="132"/>
      <c r="D9" s="133"/>
      <c r="E9" s="132"/>
      <c r="F9" s="63" t="s">
        <v>53</v>
      </c>
      <c r="G9" s="134"/>
      <c r="H9" s="135"/>
      <c r="I9" s="133"/>
    </row>
    <row r="10" spans="1:9" ht="12.75">
      <c r="A10" s="137"/>
      <c r="B10" s="138" t="s">
        <v>54</v>
      </c>
      <c r="C10" s="89" t="s">
        <v>4</v>
      </c>
      <c r="D10" s="139"/>
      <c r="E10" s="80"/>
      <c r="F10" s="110"/>
      <c r="G10" s="82"/>
      <c r="H10" s="140"/>
      <c r="I10" s="139"/>
    </row>
    <row r="11" spans="1:9" s="468" customFormat="1" ht="12.75">
      <c r="A11" s="141">
        <v>1</v>
      </c>
      <c r="B11" s="92" t="s">
        <v>6</v>
      </c>
      <c r="C11" s="91">
        <f>+A11*1.3</f>
        <v>1.3</v>
      </c>
      <c r="D11" s="142"/>
      <c r="E11" s="40">
        <v>1</v>
      </c>
      <c r="F11" s="73" t="s">
        <v>5</v>
      </c>
      <c r="G11" s="45" t="s">
        <v>55</v>
      </c>
      <c r="H11" s="98">
        <v>1.3</v>
      </c>
      <c r="I11" s="142"/>
    </row>
    <row r="12" spans="1:9" s="468" customFormat="1" ht="12.75">
      <c r="A12" s="143"/>
      <c r="B12" s="97"/>
      <c r="C12" s="96"/>
      <c r="D12" s="142"/>
      <c r="E12" s="40"/>
      <c r="F12" s="73"/>
      <c r="G12" s="45" t="s">
        <v>56</v>
      </c>
      <c r="H12" s="98"/>
      <c r="I12" s="142"/>
    </row>
    <row r="13" spans="1:9" s="468" customFormat="1" ht="12.75">
      <c r="A13" s="141"/>
      <c r="B13" s="92"/>
      <c r="C13" s="91"/>
      <c r="D13" s="142"/>
      <c r="E13" s="40"/>
      <c r="F13" s="73"/>
      <c r="G13" s="45"/>
      <c r="H13" s="98"/>
      <c r="I13" s="142"/>
    </row>
    <row r="14" spans="1:9" s="468" customFormat="1" ht="12.75">
      <c r="A14" s="141"/>
      <c r="B14" s="92"/>
      <c r="C14" s="91"/>
      <c r="D14" s="142"/>
      <c r="E14" s="40"/>
      <c r="F14" s="22"/>
      <c r="G14" s="45"/>
      <c r="H14" s="98"/>
      <c r="I14" s="142"/>
    </row>
    <row r="15" spans="1:9" s="468" customFormat="1" ht="25.5">
      <c r="A15" s="141">
        <v>2</v>
      </c>
      <c r="B15" s="92" t="s">
        <v>11</v>
      </c>
      <c r="C15" s="99">
        <f>+A15*1</f>
        <v>2</v>
      </c>
      <c r="D15" s="144"/>
      <c r="E15" s="40">
        <v>3</v>
      </c>
      <c r="F15" s="73" t="s">
        <v>7</v>
      </c>
      <c r="G15" s="45" t="s">
        <v>57</v>
      </c>
      <c r="H15" s="98">
        <v>1.1</v>
      </c>
      <c r="I15" s="144"/>
    </row>
    <row r="16" spans="1:9" s="468" customFormat="1" ht="12.75">
      <c r="A16" s="141"/>
      <c r="B16" s="92"/>
      <c r="C16" s="99"/>
      <c r="D16" s="142"/>
      <c r="E16" s="40"/>
      <c r="F16" s="73"/>
      <c r="G16" s="45" t="s">
        <v>58</v>
      </c>
      <c r="H16" s="98">
        <v>1.1</v>
      </c>
      <c r="I16" s="142"/>
    </row>
    <row r="17" spans="1:9" s="468" customFormat="1" ht="12.75">
      <c r="A17" s="141"/>
      <c r="B17" s="92"/>
      <c r="C17" s="91"/>
      <c r="D17" s="142"/>
      <c r="E17" s="493"/>
      <c r="F17" s="493"/>
      <c r="G17" s="402" t="s">
        <v>59</v>
      </c>
      <c r="H17" s="98">
        <v>1.1</v>
      </c>
      <c r="I17" s="142"/>
    </row>
    <row r="18" spans="1:9" s="468" customFormat="1" ht="42.75" customHeight="1">
      <c r="A18" s="141"/>
      <c r="B18" s="92"/>
      <c r="C18" s="91"/>
      <c r="D18" s="142"/>
      <c r="E18" s="40">
        <v>3</v>
      </c>
      <c r="F18" s="73" t="s">
        <v>11</v>
      </c>
      <c r="G18" s="45" t="s">
        <v>70</v>
      </c>
      <c r="H18" s="98">
        <v>1</v>
      </c>
      <c r="I18" s="142"/>
    </row>
    <row r="19" spans="1:9" s="468" customFormat="1" ht="12.75">
      <c r="A19" s="141"/>
      <c r="B19" s="92"/>
      <c r="C19" s="91"/>
      <c r="D19" s="142"/>
      <c r="E19" s="40"/>
      <c r="F19" s="73"/>
      <c r="G19" s="45" t="s">
        <v>60</v>
      </c>
      <c r="H19" s="98">
        <v>1</v>
      </c>
      <c r="I19" s="142"/>
    </row>
    <row r="20" spans="1:9" s="468" customFormat="1" ht="17.25" customHeight="1">
      <c r="A20" s="141">
        <v>5</v>
      </c>
      <c r="B20" s="92" t="s">
        <v>14</v>
      </c>
      <c r="C20" s="91">
        <f>+A20*0.9</f>
        <v>4.5</v>
      </c>
      <c r="D20" s="142"/>
      <c r="E20" s="40"/>
      <c r="F20" s="73"/>
      <c r="G20" s="45" t="s">
        <v>61</v>
      </c>
      <c r="H20" s="98">
        <v>1</v>
      </c>
      <c r="I20" s="142"/>
    </row>
    <row r="21" spans="1:9" s="468" customFormat="1" ht="42" customHeight="1">
      <c r="A21" s="145"/>
      <c r="B21" s="146" t="s">
        <v>62</v>
      </c>
      <c r="C21" s="147"/>
      <c r="D21" s="144"/>
      <c r="E21" s="40">
        <v>1</v>
      </c>
      <c r="F21" s="148" t="s">
        <v>46</v>
      </c>
      <c r="G21" s="149" t="s">
        <v>63</v>
      </c>
      <c r="H21" s="98">
        <v>0.9</v>
      </c>
      <c r="I21" s="144"/>
    </row>
    <row r="22" spans="1:9" s="468" customFormat="1" ht="48" customHeight="1">
      <c r="A22" s="145">
        <v>1</v>
      </c>
      <c r="B22" s="146" t="s">
        <v>64</v>
      </c>
      <c r="C22" s="147">
        <f>(352020-150000)/352020/1*0.9</f>
        <v>0.516499062553264</v>
      </c>
      <c r="D22" s="142"/>
      <c r="E22" s="62"/>
      <c r="F22" s="73"/>
      <c r="G22" s="45"/>
      <c r="H22" s="98"/>
      <c r="I22" s="142"/>
    </row>
    <row r="23" spans="1:9" s="468" customFormat="1" ht="12.75">
      <c r="A23" s="141"/>
      <c r="B23" s="146"/>
      <c r="C23" s="91"/>
      <c r="D23" s="142"/>
      <c r="E23" s="150"/>
      <c r="F23" s="151"/>
      <c r="G23" s="45"/>
      <c r="H23" s="152"/>
      <c r="I23" s="142"/>
    </row>
    <row r="24" spans="1:9" s="468" customFormat="1" ht="38.25">
      <c r="A24" s="141"/>
      <c r="B24" s="92"/>
      <c r="C24" s="91"/>
      <c r="D24" s="142"/>
      <c r="E24" s="40">
        <v>1</v>
      </c>
      <c r="F24" s="73" t="s">
        <v>65</v>
      </c>
      <c r="G24" s="45" t="s">
        <v>66</v>
      </c>
      <c r="H24" s="104">
        <f>(352020-150000)/352020/1*0.9</f>
        <v>0.516499062553264</v>
      </c>
      <c r="I24" s="142"/>
    </row>
    <row r="25" spans="1:9" s="468" customFormat="1" ht="14.25" customHeight="1">
      <c r="A25" s="141"/>
      <c r="B25" s="92" t="s">
        <v>49</v>
      </c>
      <c r="C25" s="91">
        <v>0</v>
      </c>
      <c r="D25" s="142"/>
      <c r="E25" s="150"/>
      <c r="F25" s="45" t="s">
        <v>49</v>
      </c>
      <c r="G25" s="45"/>
      <c r="H25" s="104">
        <f>116527.4/523816</f>
        <v>0.22245864960215037</v>
      </c>
      <c r="I25" s="142"/>
    </row>
    <row r="26" spans="1:9" s="160" customFormat="1" ht="12.75">
      <c r="A26" s="153">
        <f>SUM(A11:A25)</f>
        <v>9</v>
      </c>
      <c r="B26" s="154"/>
      <c r="C26" s="155">
        <f>SUM(C11:C25)</f>
        <v>8.316499062553264</v>
      </c>
      <c r="D26" s="156"/>
      <c r="E26" s="157">
        <f>SUM(E11:E24)</f>
        <v>9</v>
      </c>
      <c r="F26" s="154"/>
      <c r="G26" s="158"/>
      <c r="H26" s="159">
        <f>SUM(H11:H25)</f>
        <v>9.238957712155415</v>
      </c>
      <c r="I26" s="156"/>
    </row>
    <row r="27" spans="1:8" ht="50.25" customHeight="1">
      <c r="A27" s="494" t="s">
        <v>622</v>
      </c>
      <c r="B27" s="495"/>
      <c r="C27" s="495"/>
      <c r="D27" s="495"/>
      <c r="E27" s="495"/>
      <c r="F27" s="495"/>
      <c r="G27" s="495"/>
      <c r="H27" s="495"/>
    </row>
  </sheetData>
  <sheetProtection/>
  <mergeCells count="1">
    <mergeCell ref="A27:H2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9" r:id="rId3"/>
  <legacyDrawing r:id="rId2"/>
</worksheet>
</file>

<file path=xl/worksheets/sheet30.xml><?xml version="1.0" encoding="utf-8"?>
<worksheet xmlns="http://schemas.openxmlformats.org/spreadsheetml/2006/main" xmlns:r="http://schemas.openxmlformats.org/officeDocument/2006/relationships">
  <dimension ref="A1:I40"/>
  <sheetViews>
    <sheetView zoomScalePageLayoutView="0" workbookViewId="0" topLeftCell="A13">
      <selection activeCell="H40" sqref="H40"/>
    </sheetView>
  </sheetViews>
  <sheetFormatPr defaultColWidth="9.33203125" defaultRowHeight="12.75"/>
  <cols>
    <col min="1" max="1" width="9.5" style="0" bestFit="1" customWidth="1"/>
    <col min="2" max="2" width="25.16015625" style="0" customWidth="1"/>
    <col min="3" max="3" width="9" style="0" bestFit="1" customWidth="1"/>
    <col min="4" max="4" width="2" style="0" customWidth="1"/>
    <col min="5" max="5" width="7" style="125" customWidth="1"/>
    <col min="6" max="6" width="17.66015625" style="21" customWidth="1"/>
    <col min="7" max="7" width="24.83203125" style="21" customWidth="1"/>
    <col min="8" max="8" width="9" style="0" customWidth="1"/>
    <col min="9" max="9" width="2" style="0" customWidth="1"/>
  </cols>
  <sheetData>
    <row r="1" spans="1:9" s="5" customFormat="1" ht="12.75">
      <c r="A1" s="1" t="s">
        <v>0</v>
      </c>
      <c r="B1" s="6"/>
      <c r="C1" s="6"/>
      <c r="D1" s="6"/>
      <c r="E1" s="116"/>
      <c r="F1" s="20"/>
      <c r="G1" s="20"/>
      <c r="H1" s="6"/>
      <c r="I1" s="6"/>
    </row>
    <row r="2" spans="1:9" s="5" customFormat="1" ht="12.75">
      <c r="A2" s="6"/>
      <c r="B2" s="6"/>
      <c r="C2" s="6"/>
      <c r="D2" s="6"/>
      <c r="E2" s="116"/>
      <c r="F2" s="20"/>
      <c r="G2" s="20"/>
      <c r="H2" s="6"/>
      <c r="I2" s="6"/>
    </row>
    <row r="3" spans="1:9" s="5" customFormat="1" ht="12.75">
      <c r="A3" s="1" t="s">
        <v>1</v>
      </c>
      <c r="B3" s="6"/>
      <c r="C3" s="1"/>
      <c r="D3" s="1"/>
      <c r="E3" s="121"/>
      <c r="F3" s="82"/>
      <c r="G3" s="82"/>
      <c r="H3" s="1"/>
      <c r="I3" s="1"/>
    </row>
    <row r="4" spans="1:7" s="5" customFormat="1" ht="12.75">
      <c r="A4" s="1" t="s">
        <v>29</v>
      </c>
      <c r="E4" s="125"/>
      <c r="F4" s="21"/>
      <c r="G4" s="21"/>
    </row>
    <row r="5" spans="1:7" s="5" customFormat="1" ht="12.75">
      <c r="A5" s="1"/>
      <c r="E5" s="125"/>
      <c r="F5" s="21"/>
      <c r="G5" s="21"/>
    </row>
    <row r="6" spans="1:7" s="5" customFormat="1" ht="12.75">
      <c r="A6" s="1" t="s">
        <v>408</v>
      </c>
      <c r="E6" s="125"/>
      <c r="F6" s="21"/>
      <c r="G6" s="21"/>
    </row>
    <row r="7" spans="1:7" s="5" customFormat="1" ht="12" customHeight="1">
      <c r="A7" s="1"/>
      <c r="E7" s="125"/>
      <c r="F7" s="21"/>
      <c r="G7" s="21"/>
    </row>
    <row r="8" spans="1:7" s="5" customFormat="1" ht="12.75">
      <c r="A8" s="1" t="s">
        <v>409</v>
      </c>
      <c r="E8" s="125"/>
      <c r="F8" s="21"/>
      <c r="G8" s="21"/>
    </row>
    <row r="9" spans="1:9" s="136" customFormat="1" ht="25.5">
      <c r="A9" s="66"/>
      <c r="B9" s="63" t="s">
        <v>20</v>
      </c>
      <c r="C9" s="213"/>
      <c r="D9" s="213"/>
      <c r="E9" s="212"/>
      <c r="F9" s="66" t="s">
        <v>53</v>
      </c>
      <c r="G9" s="134"/>
      <c r="H9" s="213"/>
      <c r="I9" s="213"/>
    </row>
    <row r="10" spans="1:9" ht="12.75">
      <c r="A10" s="89"/>
      <c r="B10" s="86"/>
      <c r="C10" s="89" t="s">
        <v>4</v>
      </c>
      <c r="D10" s="89"/>
      <c r="E10" s="80"/>
      <c r="F10" s="82"/>
      <c r="G10" s="82"/>
      <c r="H10" s="89"/>
      <c r="I10" s="89"/>
    </row>
    <row r="11" spans="1:9" s="4" customFormat="1" ht="12.75">
      <c r="A11" s="91">
        <v>4</v>
      </c>
      <c r="B11" s="92" t="s">
        <v>5</v>
      </c>
      <c r="C11" s="91">
        <f>+A11*1.3</f>
        <v>5.2</v>
      </c>
      <c r="D11" s="93"/>
      <c r="E11" s="62">
        <v>1</v>
      </c>
      <c r="F11" s="73" t="s">
        <v>5</v>
      </c>
      <c r="G11" s="45" t="s">
        <v>410</v>
      </c>
      <c r="H11" s="95">
        <v>1.3</v>
      </c>
      <c r="I11" s="93"/>
    </row>
    <row r="12" spans="1:9" s="4" customFormat="1" ht="38.25">
      <c r="A12" s="96">
        <v>0</v>
      </c>
      <c r="B12" s="97" t="s">
        <v>411</v>
      </c>
      <c r="C12" s="369">
        <v>0</v>
      </c>
      <c r="D12" s="93"/>
      <c r="E12" s="40"/>
      <c r="F12" s="73"/>
      <c r="G12" s="266"/>
      <c r="H12" s="98"/>
      <c r="I12" s="93"/>
    </row>
    <row r="13" spans="1:9" s="4" customFormat="1" ht="12.75">
      <c r="A13" s="96"/>
      <c r="B13" s="97"/>
      <c r="C13" s="96"/>
      <c r="D13" s="93"/>
      <c r="E13" s="40"/>
      <c r="F13" s="73"/>
      <c r="G13" s="266"/>
      <c r="H13" s="98"/>
      <c r="I13" s="93"/>
    </row>
    <row r="14" spans="1:9" s="4" customFormat="1" ht="25.5">
      <c r="A14" s="96"/>
      <c r="B14" s="97"/>
      <c r="C14" s="96"/>
      <c r="D14" s="93"/>
      <c r="E14" s="62">
        <v>0</v>
      </c>
      <c r="F14" s="73" t="s">
        <v>39</v>
      </c>
      <c r="G14" s="266" t="s">
        <v>412</v>
      </c>
      <c r="H14" s="98">
        <v>0</v>
      </c>
      <c r="I14" s="93"/>
    </row>
    <row r="15" spans="1:9" s="4" customFormat="1" ht="25.5">
      <c r="A15" s="91"/>
      <c r="B15" s="92"/>
      <c r="C15" s="91"/>
      <c r="D15" s="93"/>
      <c r="E15" s="62">
        <v>3</v>
      </c>
      <c r="F15" s="73" t="s">
        <v>7</v>
      </c>
      <c r="G15" s="266" t="s">
        <v>413</v>
      </c>
      <c r="H15" s="95">
        <v>1.1</v>
      </c>
      <c r="I15" s="93"/>
    </row>
    <row r="16" spans="1:9" s="4" customFormat="1" ht="12.75">
      <c r="A16" s="91"/>
      <c r="B16" s="92"/>
      <c r="C16" s="91"/>
      <c r="D16" s="93"/>
      <c r="E16" s="40"/>
      <c r="F16" s="73"/>
      <c r="G16" s="266" t="s">
        <v>414</v>
      </c>
      <c r="H16" s="95">
        <v>1.1</v>
      </c>
      <c r="I16" s="93"/>
    </row>
    <row r="17" spans="1:9" s="4" customFormat="1" ht="12.75">
      <c r="A17" s="91"/>
      <c r="B17" s="92"/>
      <c r="C17" s="99"/>
      <c r="D17" s="100"/>
      <c r="E17" s="40"/>
      <c r="F17" s="73"/>
      <c r="G17" s="266" t="s">
        <v>415</v>
      </c>
      <c r="H17" s="95">
        <v>1.1</v>
      </c>
      <c r="I17" s="100"/>
    </row>
    <row r="18" spans="1:9" s="4" customFormat="1" ht="12.75">
      <c r="A18" s="91"/>
      <c r="B18" s="92"/>
      <c r="C18" s="91"/>
      <c r="D18" s="93"/>
      <c r="E18" s="40"/>
      <c r="F18" s="73"/>
      <c r="G18" s="266"/>
      <c r="H18" s="95"/>
      <c r="I18" s="93"/>
    </row>
    <row r="19" spans="1:9" s="4" customFormat="1" ht="12.75">
      <c r="A19" s="91">
        <v>8</v>
      </c>
      <c r="B19" s="92" t="s">
        <v>11</v>
      </c>
      <c r="C19" s="99">
        <f>+A19*1</f>
        <v>8</v>
      </c>
      <c r="D19" s="100"/>
      <c r="E19" s="40">
        <v>7</v>
      </c>
      <c r="F19" s="148" t="s">
        <v>11</v>
      </c>
      <c r="G19" s="370" t="s">
        <v>416</v>
      </c>
      <c r="H19" s="98">
        <v>1</v>
      </c>
      <c r="I19" s="100"/>
    </row>
    <row r="20" spans="1:9" s="4" customFormat="1" ht="12.75">
      <c r="A20" s="91"/>
      <c r="B20" s="92"/>
      <c r="C20" s="91"/>
      <c r="D20" s="93"/>
      <c r="E20" s="40"/>
      <c r="F20" s="73"/>
      <c r="G20" s="266" t="s">
        <v>417</v>
      </c>
      <c r="H20" s="98">
        <v>1</v>
      </c>
      <c r="I20" s="93"/>
    </row>
    <row r="21" spans="1:9" s="4" customFormat="1" ht="22.5" customHeight="1">
      <c r="A21" s="91"/>
      <c r="B21" s="92"/>
      <c r="C21" s="99"/>
      <c r="D21" s="100"/>
      <c r="E21" s="40"/>
      <c r="F21" s="148"/>
      <c r="G21" s="266" t="s">
        <v>418</v>
      </c>
      <c r="H21" s="98">
        <v>1</v>
      </c>
      <c r="I21" s="100"/>
    </row>
    <row r="22" spans="1:9" s="4" customFormat="1" ht="12.75">
      <c r="A22" s="91"/>
      <c r="B22" s="92"/>
      <c r="C22" s="99"/>
      <c r="D22" s="100"/>
      <c r="E22" s="40"/>
      <c r="F22" s="148"/>
      <c r="G22" s="266" t="s">
        <v>419</v>
      </c>
      <c r="H22" s="98">
        <v>1</v>
      </c>
      <c r="I22" s="100"/>
    </row>
    <row r="23" spans="1:9" s="4" customFormat="1" ht="12.75">
      <c r="A23" s="91"/>
      <c r="B23" s="92"/>
      <c r="C23" s="99"/>
      <c r="D23" s="100"/>
      <c r="E23" s="40"/>
      <c r="F23" s="73"/>
      <c r="G23" s="370" t="s">
        <v>420</v>
      </c>
      <c r="H23" s="98">
        <v>1</v>
      </c>
      <c r="I23" s="100"/>
    </row>
    <row r="24" spans="1:9" s="4" customFormat="1" ht="30.75" customHeight="1">
      <c r="A24" s="91"/>
      <c r="B24" s="92"/>
      <c r="C24" s="99"/>
      <c r="D24" s="100"/>
      <c r="E24" s="40"/>
      <c r="F24" s="73"/>
      <c r="G24" s="266" t="s">
        <v>421</v>
      </c>
      <c r="H24" s="98">
        <v>1</v>
      </c>
      <c r="I24" s="100"/>
    </row>
    <row r="25" spans="1:9" s="4" customFormat="1" ht="12.75">
      <c r="A25" s="91"/>
      <c r="B25" s="92"/>
      <c r="C25" s="99"/>
      <c r="D25" s="100"/>
      <c r="E25" s="40"/>
      <c r="F25" s="73"/>
      <c r="G25" s="266" t="s">
        <v>422</v>
      </c>
      <c r="H25" s="98">
        <v>1</v>
      </c>
      <c r="I25" s="100"/>
    </row>
    <row r="26" spans="1:9" s="4" customFormat="1" ht="25.5">
      <c r="A26" s="91">
        <v>5</v>
      </c>
      <c r="B26" s="92" t="s">
        <v>14</v>
      </c>
      <c r="C26" s="91">
        <f>+A26*0.9</f>
        <v>4.5</v>
      </c>
      <c r="D26" s="93"/>
      <c r="E26" s="40"/>
      <c r="F26" s="73" t="s">
        <v>423</v>
      </c>
      <c r="G26" s="266" t="s">
        <v>424</v>
      </c>
      <c r="H26" s="371"/>
      <c r="I26" s="93"/>
    </row>
    <row r="27" spans="1:9" s="4" customFormat="1" ht="25.5">
      <c r="A27" s="91"/>
      <c r="B27" s="92"/>
      <c r="C27" s="91"/>
      <c r="D27" s="93"/>
      <c r="E27" s="40"/>
      <c r="F27" s="149" t="s">
        <v>425</v>
      </c>
      <c r="G27" s="370" t="s">
        <v>426</v>
      </c>
      <c r="H27" s="95"/>
      <c r="I27" s="93"/>
    </row>
    <row r="28" spans="1:9" s="4" customFormat="1" ht="12.75">
      <c r="A28" s="91"/>
      <c r="B28" s="92"/>
      <c r="C28" s="91"/>
      <c r="D28" s="93"/>
      <c r="E28" s="40">
        <v>6</v>
      </c>
      <c r="F28" s="73" t="s">
        <v>14</v>
      </c>
      <c r="G28" s="266" t="s">
        <v>148</v>
      </c>
      <c r="H28" s="95">
        <v>0.9</v>
      </c>
      <c r="I28" s="93"/>
    </row>
    <row r="29" spans="1:9" s="4" customFormat="1" ht="12.75">
      <c r="A29" s="91"/>
      <c r="B29" s="92"/>
      <c r="C29" s="91"/>
      <c r="D29" s="93"/>
      <c r="E29" s="40"/>
      <c r="F29" s="73"/>
      <c r="G29" s="266" t="s">
        <v>427</v>
      </c>
      <c r="H29" s="95">
        <v>0.9</v>
      </c>
      <c r="I29" s="93"/>
    </row>
    <row r="30" spans="1:9" s="4" customFormat="1" ht="12.75">
      <c r="A30" s="91"/>
      <c r="B30" s="92"/>
      <c r="C30" s="91"/>
      <c r="D30" s="93"/>
      <c r="E30" s="40"/>
      <c r="F30" s="73"/>
      <c r="G30" s="266" t="s">
        <v>428</v>
      </c>
      <c r="H30" s="95">
        <v>0.9</v>
      </c>
      <c r="I30" s="93"/>
    </row>
    <row r="31" spans="1:9" s="4" customFormat="1" ht="12.75">
      <c r="A31" s="91"/>
      <c r="B31" s="92"/>
      <c r="C31" s="91"/>
      <c r="D31" s="93"/>
      <c r="E31" s="40"/>
      <c r="F31" s="73"/>
      <c r="G31" s="372" t="s">
        <v>230</v>
      </c>
      <c r="H31" s="95">
        <v>0.9</v>
      </c>
      <c r="I31" s="93"/>
    </row>
    <row r="32" spans="1:9" s="4" customFormat="1" ht="20.25" customHeight="1">
      <c r="A32" s="91"/>
      <c r="B32" s="92"/>
      <c r="C32" s="91"/>
      <c r="D32" s="93"/>
      <c r="E32" s="40"/>
      <c r="F32" s="73"/>
      <c r="G32" s="266" t="s">
        <v>429</v>
      </c>
      <c r="H32" s="95">
        <v>0.9</v>
      </c>
      <c r="I32" s="93"/>
    </row>
    <row r="33" spans="1:9" s="4" customFormat="1" ht="25.5">
      <c r="A33" s="91"/>
      <c r="B33" s="92"/>
      <c r="C33" s="91"/>
      <c r="D33" s="93"/>
      <c r="E33" s="62"/>
      <c r="F33" s="73"/>
      <c r="G33" s="266" t="s">
        <v>430</v>
      </c>
      <c r="H33" s="95">
        <v>0.9</v>
      </c>
      <c r="I33" s="93"/>
    </row>
    <row r="34" spans="1:9" s="4" customFormat="1" ht="18.75" customHeight="1">
      <c r="A34" s="91"/>
      <c r="B34" s="92"/>
      <c r="C34" s="91"/>
      <c r="D34" s="93"/>
      <c r="E34" s="62"/>
      <c r="F34" s="45"/>
      <c r="G34" s="266" t="s">
        <v>431</v>
      </c>
      <c r="H34" s="95"/>
      <c r="I34" s="93"/>
    </row>
    <row r="35" spans="1:9" s="4" customFormat="1" ht="18.75" customHeight="1">
      <c r="A35" s="91"/>
      <c r="B35" s="92"/>
      <c r="C35" s="91"/>
      <c r="D35" s="93"/>
      <c r="E35" s="40"/>
      <c r="F35" s="73"/>
      <c r="G35" s="266" t="s">
        <v>432</v>
      </c>
      <c r="H35" s="95"/>
      <c r="I35" s="93"/>
    </row>
    <row r="36" spans="1:9" s="4" customFormat="1" ht="26.25" customHeight="1">
      <c r="A36" s="91"/>
      <c r="B36" s="92"/>
      <c r="C36" s="91"/>
      <c r="D36" s="93"/>
      <c r="E36" s="40"/>
      <c r="F36" s="73"/>
      <c r="G36" s="266" t="s">
        <v>433</v>
      </c>
      <c r="H36" s="95"/>
      <c r="I36" s="93"/>
    </row>
    <row r="37" spans="1:9" s="4" customFormat="1" ht="20.25" customHeight="1">
      <c r="A37" s="91"/>
      <c r="B37" s="92"/>
      <c r="C37" s="91"/>
      <c r="D37" s="93"/>
      <c r="E37" s="40"/>
      <c r="F37" s="73"/>
      <c r="G37" s="266"/>
      <c r="H37" s="95"/>
      <c r="I37" s="93"/>
    </row>
    <row r="38" spans="1:9" s="4" customFormat="1" ht="25.5">
      <c r="A38" s="101"/>
      <c r="B38" s="102" t="s">
        <v>216</v>
      </c>
      <c r="C38" s="101">
        <f>0.9/4</f>
        <v>0.225</v>
      </c>
      <c r="D38" s="103"/>
      <c r="E38" s="61"/>
      <c r="F38" s="61" t="s">
        <v>217</v>
      </c>
      <c r="G38" s="266" t="s">
        <v>218</v>
      </c>
      <c r="H38" s="193">
        <f>0.9/4</f>
        <v>0.225</v>
      </c>
      <c r="I38" s="103"/>
    </row>
    <row r="39" spans="1:9" s="4" customFormat="1" ht="25.5">
      <c r="A39" s="91"/>
      <c r="B39" s="92" t="s">
        <v>18</v>
      </c>
      <c r="C39" s="91">
        <v>0.3</v>
      </c>
      <c r="D39" s="93"/>
      <c r="E39" s="40"/>
      <c r="F39" s="45" t="s">
        <v>434</v>
      </c>
      <c r="G39" s="266"/>
      <c r="H39" s="104">
        <f>546723.8/523816</f>
        <v>1.0437325320341495</v>
      </c>
      <c r="I39" s="93"/>
    </row>
    <row r="40" spans="1:9" ht="18.75" customHeight="1">
      <c r="A40" s="355">
        <f>SUM(A11:A39)</f>
        <v>17</v>
      </c>
      <c r="B40" s="83"/>
      <c r="C40" s="155">
        <f>SUM(C11:C39)</f>
        <v>18.225</v>
      </c>
      <c r="D40" s="373"/>
      <c r="E40" s="374">
        <f>SUM(E11:E39)</f>
        <v>17</v>
      </c>
      <c r="F40" s="375"/>
      <c r="G40" s="375"/>
      <c r="H40" s="159">
        <f>SUM(H11:H39)</f>
        <v>18.26873253203415</v>
      </c>
      <c r="I40" s="376"/>
    </row>
  </sheetData>
  <sheetProtection/>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I23"/>
  <sheetViews>
    <sheetView zoomScalePageLayoutView="0" workbookViewId="0" topLeftCell="A1">
      <selection activeCell="H23" sqref="H23"/>
    </sheetView>
  </sheetViews>
  <sheetFormatPr defaultColWidth="9.33203125" defaultRowHeight="12.75"/>
  <cols>
    <col min="1" max="1" width="7.66015625" style="0" customWidth="1"/>
    <col min="2" max="2" width="25.83203125" style="0" customWidth="1"/>
    <col min="3" max="3" width="9.33203125" style="0" customWidth="1"/>
    <col min="4" max="4" width="1.66796875" style="0" customWidth="1"/>
    <col min="5" max="5" width="6.33203125" style="85" bestFit="1" customWidth="1"/>
    <col min="6" max="6" width="20.5" style="28" bestFit="1" customWidth="1"/>
    <col min="7" max="7" width="24.16015625" style="21" customWidth="1"/>
    <col min="8" max="8" width="8.83203125" style="0" customWidth="1"/>
    <col min="9" max="9" width="2.16015625" style="0" customWidth="1"/>
  </cols>
  <sheetData>
    <row r="1" spans="1:9" s="5" customFormat="1" ht="12.75">
      <c r="A1" s="1" t="s">
        <v>0</v>
      </c>
      <c r="B1" s="6"/>
      <c r="C1" s="6"/>
      <c r="D1" s="6"/>
      <c r="E1" s="77"/>
      <c r="F1" s="27"/>
      <c r="G1" s="20"/>
      <c r="H1" s="6"/>
      <c r="I1" s="6"/>
    </row>
    <row r="2" spans="1:9" s="5" customFormat="1" ht="12.75">
      <c r="A2" s="6"/>
      <c r="B2" s="6"/>
      <c r="C2" s="6"/>
      <c r="D2" s="6"/>
      <c r="E2" s="77"/>
      <c r="F2" s="27"/>
      <c r="G2" s="20"/>
      <c r="H2" s="6"/>
      <c r="I2" s="6"/>
    </row>
    <row r="3" spans="1:9" s="5" customFormat="1" ht="12.75">
      <c r="A3" s="1" t="s">
        <v>1</v>
      </c>
      <c r="B3" s="6"/>
      <c r="C3" s="1"/>
      <c r="D3" s="1"/>
      <c r="E3" s="80"/>
      <c r="F3" s="81"/>
      <c r="G3" s="82"/>
      <c r="H3" s="1"/>
      <c r="I3" s="1"/>
    </row>
    <row r="4" spans="1:7" s="5" customFormat="1" ht="12.75">
      <c r="A4" s="1" t="s">
        <v>73</v>
      </c>
      <c r="E4" s="85"/>
      <c r="F4" s="28"/>
      <c r="G4" s="21"/>
    </row>
    <row r="5" spans="5:7" s="5" customFormat="1" ht="12.75">
      <c r="E5" s="85"/>
      <c r="F5" s="28"/>
      <c r="G5" s="21"/>
    </row>
    <row r="6" spans="1:7" s="5" customFormat="1" ht="12.75">
      <c r="A6" s="1" t="s">
        <v>35</v>
      </c>
      <c r="E6" s="85"/>
      <c r="F6" s="28"/>
      <c r="G6" s="21"/>
    </row>
    <row r="7" spans="5:7" s="5" customFormat="1" ht="12.75">
      <c r="E7" s="85"/>
      <c r="F7" s="28"/>
      <c r="G7" s="21"/>
    </row>
    <row r="8" spans="1:7" s="5" customFormat="1" ht="12.75">
      <c r="A8" s="1" t="s">
        <v>435</v>
      </c>
      <c r="E8" s="85"/>
      <c r="F8" s="28"/>
      <c r="G8" s="21"/>
    </row>
    <row r="9" spans="1:9" s="377" customFormat="1" ht="25.5">
      <c r="A9" s="290"/>
      <c r="B9" s="63" t="s">
        <v>37</v>
      </c>
      <c r="C9" s="290"/>
      <c r="D9" s="290"/>
      <c r="E9" s="132"/>
      <c r="F9" s="66" t="s">
        <v>34</v>
      </c>
      <c r="G9" s="134"/>
      <c r="H9" s="290"/>
      <c r="I9" s="290"/>
    </row>
    <row r="10" spans="1:9" s="4" customFormat="1" ht="12.75">
      <c r="A10" s="46"/>
      <c r="B10" s="167"/>
      <c r="C10" s="46" t="s">
        <v>4</v>
      </c>
      <c r="D10" s="46"/>
      <c r="E10" s="291"/>
      <c r="F10" s="109"/>
      <c r="G10" s="110"/>
      <c r="H10" s="46"/>
      <c r="I10" s="46"/>
    </row>
    <row r="11" spans="1:9" s="15" customFormat="1" ht="25.5">
      <c r="A11" s="101">
        <v>1</v>
      </c>
      <c r="B11" s="102" t="s">
        <v>6</v>
      </c>
      <c r="C11" s="101">
        <f>+A11*1.3</f>
        <v>1.3</v>
      </c>
      <c r="D11" s="103"/>
      <c r="E11" s="287">
        <v>4</v>
      </c>
      <c r="F11" s="102" t="s">
        <v>7</v>
      </c>
      <c r="G11" s="288" t="s">
        <v>436</v>
      </c>
      <c r="H11" s="67">
        <v>1.1</v>
      </c>
      <c r="I11" s="103"/>
    </row>
    <row r="12" spans="1:9" s="15" customFormat="1" ht="12.75">
      <c r="A12" s="279"/>
      <c r="B12" s="280"/>
      <c r="C12" s="279"/>
      <c r="D12" s="103"/>
      <c r="E12" s="287"/>
      <c r="F12" s="102"/>
      <c r="G12" s="288" t="s">
        <v>437</v>
      </c>
      <c r="H12" s="67">
        <v>1.1</v>
      </c>
      <c r="I12" s="103"/>
    </row>
    <row r="13" spans="1:9" s="15" customFormat="1" ht="25.5">
      <c r="A13" s="101"/>
      <c r="B13" s="102"/>
      <c r="C13" s="101"/>
      <c r="D13" s="103"/>
      <c r="E13" s="287"/>
      <c r="F13" s="102"/>
      <c r="G13" s="288" t="s">
        <v>438</v>
      </c>
      <c r="H13" s="67">
        <v>1.1</v>
      </c>
      <c r="I13" s="103"/>
    </row>
    <row r="14" spans="1:9" s="15" customFormat="1" ht="12.75">
      <c r="A14" s="101"/>
      <c r="B14" s="102"/>
      <c r="C14" s="101"/>
      <c r="D14" s="103"/>
      <c r="E14" s="287"/>
      <c r="F14" s="102"/>
      <c r="G14" s="367" t="s">
        <v>439</v>
      </c>
      <c r="H14" s="67">
        <v>1.1</v>
      </c>
      <c r="I14" s="103"/>
    </row>
    <row r="15" spans="1:9" s="15" customFormat="1" ht="14.25" customHeight="1">
      <c r="A15" s="101"/>
      <c r="B15" s="102"/>
      <c r="C15" s="101"/>
      <c r="D15" s="103"/>
      <c r="E15" s="287"/>
      <c r="F15" s="102"/>
      <c r="G15" s="367"/>
      <c r="H15" s="67"/>
      <c r="I15" s="103"/>
    </row>
    <row r="16" spans="1:9" s="15" customFormat="1" ht="12.75">
      <c r="A16" s="101">
        <v>1</v>
      </c>
      <c r="B16" s="102" t="s">
        <v>42</v>
      </c>
      <c r="C16" s="229">
        <f>+A16*1</f>
        <v>1</v>
      </c>
      <c r="D16" s="230"/>
      <c r="E16" s="287"/>
      <c r="F16" s="378"/>
      <c r="G16" s="367"/>
      <c r="H16" s="74"/>
      <c r="I16" s="230"/>
    </row>
    <row r="17" spans="1:9" s="15" customFormat="1" ht="12.75">
      <c r="A17" s="101"/>
      <c r="B17" s="102"/>
      <c r="C17" s="101"/>
      <c r="D17" s="103"/>
      <c r="E17" s="287"/>
      <c r="F17" s="102"/>
      <c r="G17" s="288"/>
      <c r="H17" s="67"/>
      <c r="I17" s="103"/>
    </row>
    <row r="18" spans="1:9" s="15" customFormat="1" ht="12.75">
      <c r="A18" s="101">
        <v>3</v>
      </c>
      <c r="B18" s="102" t="s">
        <v>14</v>
      </c>
      <c r="C18" s="101">
        <f>+A18*0.9</f>
        <v>2.7</v>
      </c>
      <c r="D18" s="103"/>
      <c r="E18" s="287">
        <v>2</v>
      </c>
      <c r="F18" s="102" t="s">
        <v>46</v>
      </c>
      <c r="G18" s="288" t="s">
        <v>440</v>
      </c>
      <c r="H18" s="67">
        <v>0.9</v>
      </c>
      <c r="I18" s="103"/>
    </row>
    <row r="19" spans="1:9" s="15" customFormat="1" ht="51">
      <c r="A19" s="101">
        <v>1</v>
      </c>
      <c r="B19" s="102" t="s">
        <v>46</v>
      </c>
      <c r="C19" s="101">
        <f>+A19*0.9</f>
        <v>0.9</v>
      </c>
      <c r="D19" s="103"/>
      <c r="E19" s="287"/>
      <c r="F19" s="102"/>
      <c r="G19" s="288" t="s">
        <v>441</v>
      </c>
      <c r="H19" s="67"/>
      <c r="I19" s="103"/>
    </row>
    <row r="20" spans="1:9" s="15" customFormat="1" ht="33" customHeight="1">
      <c r="A20" s="101"/>
      <c r="B20" s="102"/>
      <c r="C20" s="229"/>
      <c r="D20" s="230"/>
      <c r="E20" s="287"/>
      <c r="F20" s="378"/>
      <c r="G20" s="379" t="s">
        <v>442</v>
      </c>
      <c r="H20" s="67">
        <v>0.9</v>
      </c>
      <c r="I20" s="230"/>
    </row>
    <row r="21" spans="1:9" s="15" customFormat="1" ht="12.75">
      <c r="A21" s="101"/>
      <c r="B21" s="102"/>
      <c r="C21" s="229"/>
      <c r="D21" s="230"/>
      <c r="E21" s="287"/>
      <c r="F21" s="378"/>
      <c r="G21" s="379"/>
      <c r="H21" s="67"/>
      <c r="I21" s="230"/>
    </row>
    <row r="22" spans="1:9" s="15" customFormat="1" ht="12.75">
      <c r="A22" s="101"/>
      <c r="B22" s="102" t="s">
        <v>18</v>
      </c>
      <c r="C22" s="285">
        <v>0.06</v>
      </c>
      <c r="D22" s="286"/>
      <c r="E22" s="287"/>
      <c r="F22" s="380" t="s">
        <v>317</v>
      </c>
      <c r="G22" s="367"/>
      <c r="H22" s="193">
        <v>0</v>
      </c>
      <c r="I22" s="286"/>
    </row>
    <row r="23" spans="1:9" s="4" customFormat="1" ht="12.75">
      <c r="A23" s="105">
        <f>SUM(A11:A22)</f>
        <v>6</v>
      </c>
      <c r="B23" s="106"/>
      <c r="C23" s="105">
        <f>SUM(C11:C22)</f>
        <v>5.96</v>
      </c>
      <c r="D23" s="106"/>
      <c r="E23" s="108">
        <f>SUM(E11:E22)</f>
        <v>6</v>
      </c>
      <c r="F23" s="109"/>
      <c r="G23" s="110"/>
      <c r="H23" s="111">
        <f>SUM(H11:H22)</f>
        <v>6.200000000000001</v>
      </c>
      <c r="I23" s="106"/>
    </row>
    <row r="24" ht="12.75"/>
    <row r="25" ht="12.75"/>
  </sheetData>
  <sheetProtection/>
  <printOptions/>
  <pageMargins left="0.7" right="0.7" top="0.75" bottom="0.75" header="0.3" footer="0.3"/>
  <pageSetup orientation="portrait" paperSize="9"/>
  <legacyDrawing r:id="rId2"/>
</worksheet>
</file>

<file path=xl/worksheets/sheet32.xml><?xml version="1.0" encoding="utf-8"?>
<worksheet xmlns="http://schemas.openxmlformats.org/spreadsheetml/2006/main" xmlns:r="http://schemas.openxmlformats.org/officeDocument/2006/relationships">
  <dimension ref="A1:I22"/>
  <sheetViews>
    <sheetView zoomScalePageLayoutView="0" workbookViewId="0" topLeftCell="A1">
      <selection activeCell="H22" sqref="H22"/>
    </sheetView>
  </sheetViews>
  <sheetFormatPr defaultColWidth="9.33203125" defaultRowHeight="12.75"/>
  <cols>
    <col min="1" max="1" width="9" style="128" customWidth="1"/>
    <col min="2" max="2" width="27.33203125" style="4" customWidth="1"/>
    <col min="3" max="3" width="9" style="0" customWidth="1"/>
    <col min="4" max="4" width="1.66796875" style="129" customWidth="1"/>
    <col min="5" max="5" width="5.83203125" style="125" customWidth="1"/>
    <col min="6" max="6" width="17.33203125" style="126" customWidth="1"/>
    <col min="7" max="7" width="27.66015625" style="21" customWidth="1"/>
    <col min="8" max="8" width="9" style="130" customWidth="1"/>
    <col min="9" max="9" width="1.66796875" style="129" customWidth="1"/>
  </cols>
  <sheetData>
    <row r="1" spans="1:9" s="5" customFormat="1" ht="12.75">
      <c r="A1" s="114" t="s">
        <v>0</v>
      </c>
      <c r="B1" s="6"/>
      <c r="C1" s="6"/>
      <c r="D1" s="115"/>
      <c r="E1" s="116"/>
      <c r="F1" s="117"/>
      <c r="G1" s="20"/>
      <c r="H1" s="118"/>
      <c r="I1" s="115"/>
    </row>
    <row r="2" spans="1:9" s="5" customFormat="1" ht="12.75">
      <c r="A2" s="119"/>
      <c r="B2" s="6"/>
      <c r="C2" s="6"/>
      <c r="D2" s="115"/>
      <c r="E2" s="116"/>
      <c r="F2" s="117"/>
      <c r="G2" s="20"/>
      <c r="H2" s="118"/>
      <c r="I2" s="115"/>
    </row>
    <row r="3" spans="1:9" s="5" customFormat="1" ht="12.75">
      <c r="A3" s="114" t="s">
        <v>1</v>
      </c>
      <c r="B3" s="6"/>
      <c r="C3" s="1"/>
      <c r="D3" s="120"/>
      <c r="E3" s="121"/>
      <c r="F3" s="122"/>
      <c r="G3" s="82"/>
      <c r="H3" s="123"/>
      <c r="I3" s="120"/>
    </row>
    <row r="4" spans="1:9" s="5" customFormat="1" ht="12.75">
      <c r="A4" s="114" t="s">
        <v>73</v>
      </c>
      <c r="D4" s="124"/>
      <c r="E4" s="125"/>
      <c r="F4" s="126"/>
      <c r="G4" s="21"/>
      <c r="H4" s="127"/>
      <c r="I4" s="124"/>
    </row>
    <row r="5" spans="1:9" s="5" customFormat="1" ht="12.75">
      <c r="A5" s="294"/>
      <c r="D5" s="124"/>
      <c r="E5" s="125"/>
      <c r="F5" s="126"/>
      <c r="G5" s="21"/>
      <c r="H5" s="127"/>
      <c r="I5" s="124"/>
    </row>
    <row r="6" spans="1:9" s="5" customFormat="1" ht="12.75">
      <c r="A6" s="114" t="s">
        <v>50</v>
      </c>
      <c r="D6" s="124"/>
      <c r="E6" s="125"/>
      <c r="F6" s="126"/>
      <c r="G6" s="21"/>
      <c r="H6" s="127"/>
      <c r="I6" s="124"/>
    </row>
    <row r="7" spans="1:9" s="5" customFormat="1" ht="12.75">
      <c r="A7" s="114"/>
      <c r="D7" s="124"/>
      <c r="E7" s="125"/>
      <c r="F7" s="126"/>
      <c r="G7" s="21"/>
      <c r="H7" s="127"/>
      <c r="I7" s="124"/>
    </row>
    <row r="8" spans="1:9" s="5" customFormat="1" ht="12.75">
      <c r="A8" s="114" t="s">
        <v>443</v>
      </c>
      <c r="D8" s="124"/>
      <c r="E8" s="125"/>
      <c r="F8" s="126"/>
      <c r="G8" s="21"/>
      <c r="H8" s="127"/>
      <c r="I8" s="124"/>
    </row>
    <row r="9" spans="1:9" s="136" customFormat="1" ht="12.75">
      <c r="A9" s="212"/>
      <c r="B9" s="63" t="s">
        <v>52</v>
      </c>
      <c r="C9" s="213"/>
      <c r="D9" s="214"/>
      <c r="E9" s="212"/>
      <c r="F9" s="63" t="s">
        <v>53</v>
      </c>
      <c r="G9" s="134"/>
      <c r="H9" s="215"/>
      <c r="I9" s="214"/>
    </row>
    <row r="10" spans="1:9" s="75" customFormat="1" ht="12.75">
      <c r="A10" s="137"/>
      <c r="B10" s="167"/>
      <c r="C10" s="89" t="s">
        <v>4</v>
      </c>
      <c r="D10" s="139"/>
      <c r="E10" s="80"/>
      <c r="F10" s="110"/>
      <c r="G10" s="82"/>
      <c r="H10" s="140"/>
      <c r="I10" s="139"/>
    </row>
    <row r="11" spans="1:9" ht="38.25">
      <c r="A11" s="168">
        <v>1</v>
      </c>
      <c r="B11" s="92" t="s">
        <v>290</v>
      </c>
      <c r="C11" s="169">
        <v>1.3</v>
      </c>
      <c r="D11" s="170"/>
      <c r="E11" s="365"/>
      <c r="F11" s="381" t="s">
        <v>444</v>
      </c>
      <c r="G11" s="45" t="s">
        <v>445</v>
      </c>
      <c r="H11" s="382">
        <f>1.3*20%</f>
        <v>0.26</v>
      </c>
      <c r="I11" s="170"/>
    </row>
    <row r="12" spans="1:9" ht="12.75">
      <c r="A12" s="172"/>
      <c r="B12" s="97"/>
      <c r="C12" s="173"/>
      <c r="D12" s="170"/>
      <c r="E12" s="171"/>
      <c r="F12" s="73" t="s">
        <v>446</v>
      </c>
      <c r="G12" s="181" t="s">
        <v>447</v>
      </c>
      <c r="H12" s="383"/>
      <c r="I12" s="170"/>
    </row>
    <row r="13" spans="1:9" ht="12.75">
      <c r="A13" s="172"/>
      <c r="B13" s="97"/>
      <c r="C13" s="173"/>
      <c r="D13" s="170"/>
      <c r="E13" s="171">
        <v>1</v>
      </c>
      <c r="F13" s="73" t="s">
        <v>6</v>
      </c>
      <c r="G13" s="181" t="s">
        <v>448</v>
      </c>
      <c r="H13" s="383">
        <v>1.3</v>
      </c>
      <c r="I13" s="170"/>
    </row>
    <row r="14" spans="1:9" ht="12.75">
      <c r="A14" s="172"/>
      <c r="B14" s="97"/>
      <c r="C14" s="173"/>
      <c r="D14" s="170"/>
      <c r="E14" s="171"/>
      <c r="F14" s="73"/>
      <c r="G14" s="181"/>
      <c r="H14" s="383"/>
      <c r="I14" s="170"/>
    </row>
    <row r="15" spans="1:9" ht="25.5">
      <c r="A15" s="168">
        <v>3</v>
      </c>
      <c r="B15" s="92" t="s">
        <v>11</v>
      </c>
      <c r="C15" s="176">
        <v>3</v>
      </c>
      <c r="D15" s="177"/>
      <c r="E15" s="171">
        <v>2</v>
      </c>
      <c r="F15" s="73" t="s">
        <v>7</v>
      </c>
      <c r="G15" s="181" t="s">
        <v>449</v>
      </c>
      <c r="H15" s="382">
        <v>1.1</v>
      </c>
      <c r="I15" s="177"/>
    </row>
    <row r="16" spans="1:9" ht="25.5">
      <c r="A16" s="168">
        <v>1</v>
      </c>
      <c r="B16" s="92" t="s">
        <v>450</v>
      </c>
      <c r="C16" s="169"/>
      <c r="D16" s="170"/>
      <c r="E16" s="171"/>
      <c r="F16" s="148"/>
      <c r="G16" s="219" t="s">
        <v>451</v>
      </c>
      <c r="H16" s="382">
        <v>1.1</v>
      </c>
      <c r="I16" s="170"/>
    </row>
    <row r="17" spans="1:9" ht="12.75">
      <c r="A17" s="168"/>
      <c r="B17" s="92"/>
      <c r="C17" s="176"/>
      <c r="D17" s="177"/>
      <c r="E17" s="171">
        <v>4</v>
      </c>
      <c r="F17" s="45" t="s">
        <v>14</v>
      </c>
      <c r="G17" s="45" t="s">
        <v>452</v>
      </c>
      <c r="H17" s="297">
        <v>0.9</v>
      </c>
      <c r="I17" s="177"/>
    </row>
    <row r="18" spans="1:9" ht="12.75">
      <c r="A18" s="168"/>
      <c r="B18" s="92"/>
      <c r="C18" s="169"/>
      <c r="D18" s="170"/>
      <c r="E18" s="171"/>
      <c r="F18" s="45"/>
      <c r="G18" s="45" t="s">
        <v>13</v>
      </c>
      <c r="H18" s="382">
        <v>0.9</v>
      </c>
      <c r="I18" s="170"/>
    </row>
    <row r="19" spans="1:9" ht="12.75">
      <c r="A19" s="168">
        <v>2</v>
      </c>
      <c r="B19" s="92" t="s">
        <v>14</v>
      </c>
      <c r="C19" s="169">
        <v>1.8</v>
      </c>
      <c r="D19" s="170"/>
      <c r="E19" s="171"/>
      <c r="F19" s="73"/>
      <c r="G19" s="45" t="s">
        <v>453</v>
      </c>
      <c r="H19" s="382">
        <v>0.9</v>
      </c>
      <c r="I19" s="170"/>
    </row>
    <row r="20" spans="1:9" s="4" customFormat="1" ht="12.75">
      <c r="A20" s="141"/>
      <c r="B20" s="92"/>
      <c r="C20" s="91"/>
      <c r="D20" s="142"/>
      <c r="E20" s="171"/>
      <c r="F20" s="73"/>
      <c r="G20" s="45" t="s">
        <v>454</v>
      </c>
      <c r="H20" s="382">
        <v>0.9</v>
      </c>
      <c r="I20" s="142"/>
    </row>
    <row r="21" spans="1:9" ht="25.5">
      <c r="A21" s="168"/>
      <c r="B21" s="92" t="s">
        <v>18</v>
      </c>
      <c r="C21" s="169">
        <v>0.2</v>
      </c>
      <c r="D21" s="170"/>
      <c r="E21" s="178"/>
      <c r="F21" s="45" t="s">
        <v>18</v>
      </c>
      <c r="G21" s="94"/>
      <c r="H21" s="299">
        <f>28938/523816</f>
        <v>0.055244589703254576</v>
      </c>
      <c r="I21" s="170"/>
    </row>
    <row r="22" spans="1:9" ht="12.75">
      <c r="A22" s="153">
        <f>SUM(A11:A21)</f>
        <v>7</v>
      </c>
      <c r="B22" s="106"/>
      <c r="C22" s="153">
        <f>SUM(C11:C21)</f>
        <v>6.3</v>
      </c>
      <c r="D22" s="183"/>
      <c r="E22" s="157">
        <f>SUM(E11:E21)</f>
        <v>7</v>
      </c>
      <c r="F22" s="154"/>
      <c r="G22" s="158"/>
      <c r="H22" s="297">
        <f>SUM(H11:H21)</f>
        <v>7.4152445897032555</v>
      </c>
      <c r="I22" s="183"/>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I27"/>
  <sheetViews>
    <sheetView zoomScalePageLayoutView="0" workbookViewId="0" topLeftCell="A1">
      <selection activeCell="H27" sqref="H27"/>
    </sheetView>
  </sheetViews>
  <sheetFormatPr defaultColWidth="9.33203125" defaultRowHeight="12.75"/>
  <cols>
    <col min="1" max="1" width="7.66015625" style="0" customWidth="1"/>
    <col min="2" max="2" width="25.83203125" style="0" customWidth="1"/>
    <col min="3" max="3" width="9.33203125" style="0" customWidth="1"/>
    <col min="4" max="4" width="1.66796875" style="0" customWidth="1"/>
    <col min="5" max="5" width="6.33203125" style="85" bestFit="1" customWidth="1"/>
    <col min="6" max="6" width="20.5" style="28" bestFit="1" customWidth="1"/>
    <col min="7" max="7" width="25" style="21" customWidth="1"/>
    <col min="8" max="8" width="8.83203125" style="0" customWidth="1"/>
    <col min="9" max="9" width="2.16015625" style="0" customWidth="1"/>
  </cols>
  <sheetData>
    <row r="1" spans="1:9" s="5" customFormat="1" ht="12.75">
      <c r="A1" s="1" t="s">
        <v>0</v>
      </c>
      <c r="B1" s="6"/>
      <c r="C1" s="6"/>
      <c r="D1" s="6"/>
      <c r="E1" s="77"/>
      <c r="F1" s="27"/>
      <c r="G1" s="20"/>
      <c r="H1" s="6"/>
      <c r="I1" s="6"/>
    </row>
    <row r="2" spans="1:9" s="5" customFormat="1" ht="12.75">
      <c r="A2" s="6"/>
      <c r="B2" s="6"/>
      <c r="C2" s="6"/>
      <c r="D2" s="6"/>
      <c r="E2" s="77"/>
      <c r="F2" s="27"/>
      <c r="G2" s="20"/>
      <c r="H2" s="6"/>
      <c r="I2" s="6"/>
    </row>
    <row r="3" spans="1:9" s="5" customFormat="1" ht="12.75">
      <c r="A3" s="1" t="s">
        <v>1</v>
      </c>
      <c r="B3" s="6"/>
      <c r="C3" s="1"/>
      <c r="D3" s="1"/>
      <c r="E3" s="80"/>
      <c r="F3" s="81"/>
      <c r="G3" s="82"/>
      <c r="H3" s="1"/>
      <c r="I3" s="1"/>
    </row>
    <row r="4" spans="1:7" s="5" customFormat="1" ht="12.75">
      <c r="A4" s="1" t="s">
        <v>73</v>
      </c>
      <c r="E4" s="85"/>
      <c r="F4" s="28"/>
      <c r="G4" s="21"/>
    </row>
    <row r="5" spans="5:7" s="5" customFormat="1" ht="12.75">
      <c r="E5" s="85"/>
      <c r="F5" s="28"/>
      <c r="G5" s="21"/>
    </row>
    <row r="6" spans="1:7" s="5" customFormat="1" ht="12.75">
      <c r="A6" s="1" t="s">
        <v>35</v>
      </c>
      <c r="E6" s="85"/>
      <c r="F6" s="28"/>
      <c r="G6" s="21"/>
    </row>
    <row r="7" spans="5:7" s="5" customFormat="1" ht="12.75">
      <c r="E7" s="85"/>
      <c r="F7" s="28"/>
      <c r="G7" s="21"/>
    </row>
    <row r="8" spans="1:9" s="1" customFormat="1" ht="12.75">
      <c r="A8" s="1" t="s">
        <v>455</v>
      </c>
      <c r="B8" s="5"/>
      <c r="C8" s="5"/>
      <c r="D8" s="5"/>
      <c r="E8" s="85"/>
      <c r="F8" s="28"/>
      <c r="G8" s="21"/>
      <c r="H8" s="5"/>
      <c r="I8" s="5"/>
    </row>
    <row r="9" spans="1:9" s="235" customFormat="1" ht="25.5">
      <c r="A9" s="290"/>
      <c r="B9" s="63" t="s">
        <v>37</v>
      </c>
      <c r="C9" s="290"/>
      <c r="D9" s="290"/>
      <c r="E9" s="132"/>
      <c r="F9" s="66" t="s">
        <v>34</v>
      </c>
      <c r="G9" s="134"/>
      <c r="H9" s="290"/>
      <c r="I9" s="290"/>
    </row>
    <row r="10" spans="1:9" s="4" customFormat="1" ht="12.75">
      <c r="A10" s="46"/>
      <c r="B10" s="167"/>
      <c r="C10" s="46" t="s">
        <v>4</v>
      </c>
      <c r="D10" s="46"/>
      <c r="E10" s="291"/>
      <c r="F10" s="109"/>
      <c r="G10" s="110"/>
      <c r="H10" s="46"/>
      <c r="I10" s="46"/>
    </row>
    <row r="11" spans="1:9" s="15" customFormat="1" ht="12.75">
      <c r="A11" s="101">
        <v>1</v>
      </c>
      <c r="B11" s="102" t="s">
        <v>6</v>
      </c>
      <c r="C11" s="101">
        <f>+A11*1.3</f>
        <v>1.3</v>
      </c>
      <c r="D11" s="103"/>
      <c r="E11" s="62">
        <v>3</v>
      </c>
      <c r="F11" s="16" t="s">
        <v>5</v>
      </c>
      <c r="G11" s="45" t="s">
        <v>456</v>
      </c>
      <c r="H11" s="67">
        <v>1.3</v>
      </c>
      <c r="I11" s="103"/>
    </row>
    <row r="12" spans="1:9" s="15" customFormat="1" ht="15.75" customHeight="1">
      <c r="A12" s="279"/>
      <c r="B12" s="280"/>
      <c r="C12" s="279"/>
      <c r="D12" s="103"/>
      <c r="E12" s="40"/>
      <c r="F12" s="16"/>
      <c r="G12" s="45" t="s">
        <v>457</v>
      </c>
      <c r="H12" s="67">
        <v>1.3</v>
      </c>
      <c r="I12" s="103"/>
    </row>
    <row r="13" spans="1:9" s="15" customFormat="1" ht="30" customHeight="1">
      <c r="A13" s="101" t="s">
        <v>54</v>
      </c>
      <c r="B13" s="16" t="s">
        <v>54</v>
      </c>
      <c r="C13" s="101" t="s">
        <v>54</v>
      </c>
      <c r="D13" s="103"/>
      <c r="E13" s="40"/>
      <c r="F13" s="16"/>
      <c r="G13" s="45" t="s">
        <v>458</v>
      </c>
      <c r="H13" s="67">
        <v>1.3</v>
      </c>
      <c r="I13" s="103"/>
    </row>
    <row r="14" spans="1:9" s="15" customFormat="1" ht="25.5">
      <c r="A14" s="101"/>
      <c r="B14" s="102"/>
      <c r="C14" s="101"/>
      <c r="D14" s="103"/>
      <c r="E14" s="40">
        <v>1</v>
      </c>
      <c r="F14" s="16" t="s">
        <v>243</v>
      </c>
      <c r="G14" s="45" t="s">
        <v>162</v>
      </c>
      <c r="H14" s="67">
        <v>1.1</v>
      </c>
      <c r="I14" s="103"/>
    </row>
    <row r="15" spans="1:9" s="15" customFormat="1" ht="12.75">
      <c r="A15" s="101">
        <v>3</v>
      </c>
      <c r="B15" s="102" t="s">
        <v>11</v>
      </c>
      <c r="C15" s="229">
        <f>+A15*1</f>
        <v>3</v>
      </c>
      <c r="D15" s="230"/>
      <c r="E15" s="40">
        <v>2</v>
      </c>
      <c r="F15" s="16" t="s">
        <v>11</v>
      </c>
      <c r="G15" s="45" t="s">
        <v>459</v>
      </c>
      <c r="H15" s="74">
        <v>1</v>
      </c>
      <c r="I15" s="230"/>
    </row>
    <row r="16" spans="1:9" s="15" customFormat="1" ht="12.75">
      <c r="A16" s="101"/>
      <c r="B16" s="102"/>
      <c r="C16" s="101"/>
      <c r="D16" s="103"/>
      <c r="E16" s="40"/>
      <c r="F16" s="16"/>
      <c r="G16" s="45" t="s">
        <v>460</v>
      </c>
      <c r="H16" s="74">
        <v>1</v>
      </c>
      <c r="I16" s="103"/>
    </row>
    <row r="17" spans="1:9" s="15" customFormat="1" ht="38.25">
      <c r="A17" s="101"/>
      <c r="B17" s="102"/>
      <c r="C17" s="101"/>
      <c r="D17" s="103"/>
      <c r="E17" s="40"/>
      <c r="F17" s="16"/>
      <c r="G17" s="45" t="s">
        <v>461</v>
      </c>
      <c r="H17" s="74"/>
      <c r="I17" s="103"/>
    </row>
    <row r="18" spans="1:9" s="15" customFormat="1" ht="12.75">
      <c r="A18" s="101"/>
      <c r="B18" s="102"/>
      <c r="C18" s="101"/>
      <c r="D18" s="103"/>
      <c r="E18" s="40"/>
      <c r="F18" s="16"/>
      <c r="G18" s="45"/>
      <c r="H18" s="67"/>
      <c r="I18" s="103"/>
    </row>
    <row r="19" spans="1:9" s="15" customFormat="1" ht="12.75">
      <c r="A19" s="101">
        <v>4</v>
      </c>
      <c r="B19" s="102" t="s">
        <v>14</v>
      </c>
      <c r="C19" s="101">
        <f>+A19*0.9</f>
        <v>3.6</v>
      </c>
      <c r="D19" s="103"/>
      <c r="E19" s="40">
        <v>2</v>
      </c>
      <c r="F19" s="16" t="s">
        <v>14</v>
      </c>
      <c r="G19" s="45" t="s">
        <v>462</v>
      </c>
      <c r="H19" s="67">
        <v>0.9</v>
      </c>
      <c r="I19" s="103"/>
    </row>
    <row r="20" spans="1:9" s="15" customFormat="1" ht="12.75">
      <c r="A20" s="101"/>
      <c r="B20" s="102"/>
      <c r="C20" s="229"/>
      <c r="D20" s="230"/>
      <c r="E20" s="40"/>
      <c r="F20" s="16"/>
      <c r="G20" s="45" t="s">
        <v>463</v>
      </c>
      <c r="H20" s="67">
        <v>0.9</v>
      </c>
      <c r="I20" s="230"/>
    </row>
    <row r="21" spans="1:9" s="15" customFormat="1" ht="12.75">
      <c r="A21" s="101"/>
      <c r="B21" s="102"/>
      <c r="C21" s="229"/>
      <c r="D21" s="230"/>
      <c r="E21" s="62"/>
      <c r="F21" s="61"/>
      <c r="G21" s="45"/>
      <c r="H21" s="67"/>
      <c r="I21" s="230"/>
    </row>
    <row r="22" spans="1:9" s="15" customFormat="1" ht="38.25">
      <c r="A22" s="101">
        <v>1</v>
      </c>
      <c r="B22" s="102" t="s">
        <v>464</v>
      </c>
      <c r="C22" s="229">
        <v>0.3</v>
      </c>
      <c r="D22" s="103"/>
      <c r="E22" s="62">
        <v>1</v>
      </c>
      <c r="F22" s="61" t="s">
        <v>465</v>
      </c>
      <c r="G22" s="45" t="s">
        <v>466</v>
      </c>
      <c r="H22" s="67">
        <v>0.3</v>
      </c>
      <c r="I22" s="103"/>
    </row>
    <row r="23" spans="1:9" s="15" customFormat="1" ht="12.75">
      <c r="A23" s="101"/>
      <c r="B23" s="260"/>
      <c r="C23" s="101"/>
      <c r="D23" s="103"/>
      <c r="E23" s="62"/>
      <c r="F23" s="61"/>
      <c r="G23" s="348"/>
      <c r="H23" s="67"/>
      <c r="I23" s="103"/>
    </row>
    <row r="24" spans="1:9" s="15" customFormat="1" ht="12.75">
      <c r="A24" s="101"/>
      <c r="B24" s="260"/>
      <c r="C24" s="101"/>
      <c r="D24" s="103"/>
      <c r="E24" s="62"/>
      <c r="F24" s="384"/>
      <c r="G24" s="348"/>
      <c r="H24" s="67"/>
      <c r="I24" s="103"/>
    </row>
    <row r="25" spans="1:9" s="15" customFormat="1" ht="38.25">
      <c r="A25" s="101"/>
      <c r="B25" s="16"/>
      <c r="C25" s="101"/>
      <c r="D25" s="103"/>
      <c r="E25" s="62"/>
      <c r="F25" s="384" t="s">
        <v>467</v>
      </c>
      <c r="G25" s="348" t="s">
        <v>468</v>
      </c>
      <c r="H25" s="67"/>
      <c r="I25" s="103"/>
    </row>
    <row r="26" spans="1:9" s="15" customFormat="1" ht="12.75">
      <c r="A26" s="101"/>
      <c r="B26" s="102" t="s">
        <v>18</v>
      </c>
      <c r="C26" s="285">
        <v>0.06</v>
      </c>
      <c r="D26" s="286"/>
      <c r="E26" s="287"/>
      <c r="F26" s="385" t="s">
        <v>49</v>
      </c>
      <c r="G26" s="348"/>
      <c r="H26" s="193">
        <f>58967.6/523816</f>
        <v>0.11257311727782274</v>
      </c>
      <c r="I26" s="286"/>
    </row>
    <row r="27" spans="1:8" s="138" customFormat="1" ht="12.75">
      <c r="A27" s="386">
        <f>SUM(A11:A26)</f>
        <v>9</v>
      </c>
      <c r="C27" s="386">
        <f>SUM(C11:C26)</f>
        <v>8.260000000000002</v>
      </c>
      <c r="E27" s="387">
        <f>SUM(E11:E26)</f>
        <v>9</v>
      </c>
      <c r="G27" s="65"/>
      <c r="H27" s="388">
        <f>SUM(H11:H26)</f>
        <v>9.212573117277824</v>
      </c>
    </row>
  </sheetData>
  <sheetProtection/>
  <printOptions/>
  <pageMargins left="0.7" right="0.7" top="0.75" bottom="0.75" header="0.3" footer="0.3"/>
  <pageSetup orientation="portrait" paperSize="9"/>
  <legacyDrawing r:id="rId2"/>
</worksheet>
</file>

<file path=xl/worksheets/sheet34.xml><?xml version="1.0" encoding="utf-8"?>
<worksheet xmlns="http://schemas.openxmlformats.org/spreadsheetml/2006/main" xmlns:r="http://schemas.openxmlformats.org/officeDocument/2006/relationships">
  <dimension ref="A1:I36"/>
  <sheetViews>
    <sheetView zoomScalePageLayoutView="0" workbookViewId="0" topLeftCell="A1">
      <selection activeCell="H35" sqref="H35"/>
    </sheetView>
  </sheetViews>
  <sheetFormatPr defaultColWidth="9.33203125" defaultRowHeight="12.75"/>
  <cols>
    <col min="1" max="1" width="7.66015625" style="0" customWidth="1"/>
    <col min="2" max="2" width="25.83203125" style="0" customWidth="1"/>
    <col min="3" max="3" width="9.33203125" style="0" customWidth="1"/>
    <col min="4" max="4" width="1.66796875" style="0" customWidth="1"/>
    <col min="5" max="5" width="6.33203125" style="85" bestFit="1" customWidth="1"/>
    <col min="6" max="6" width="20.5" style="28" bestFit="1" customWidth="1"/>
    <col min="7" max="7" width="26.16015625" style="21" customWidth="1"/>
    <col min="8" max="8" width="8.83203125" style="0" customWidth="1"/>
    <col min="9" max="9" width="2.16015625" style="0" customWidth="1"/>
    <col min="14" max="14" width="11.66015625" style="0" bestFit="1" customWidth="1"/>
  </cols>
  <sheetData>
    <row r="1" spans="1:9" s="5" customFormat="1" ht="12.75">
      <c r="A1" s="1" t="s">
        <v>0</v>
      </c>
      <c r="B1" s="6"/>
      <c r="C1" s="6"/>
      <c r="D1" s="6"/>
      <c r="E1" s="77"/>
      <c r="F1" s="27"/>
      <c r="G1" s="20"/>
      <c r="H1" s="6"/>
      <c r="I1" s="6"/>
    </row>
    <row r="2" spans="1:9" s="5" customFormat="1" ht="12.75">
      <c r="A2" s="6"/>
      <c r="B2" s="6"/>
      <c r="C2" s="6"/>
      <c r="D2" s="6"/>
      <c r="E2" s="77"/>
      <c r="F2" s="27"/>
      <c r="G2" s="20"/>
      <c r="H2" s="6"/>
      <c r="I2" s="6"/>
    </row>
    <row r="3" spans="1:9" s="5" customFormat="1" ht="12.75">
      <c r="A3" s="1" t="s">
        <v>1</v>
      </c>
      <c r="B3" s="6"/>
      <c r="C3" s="1"/>
      <c r="D3" s="1"/>
      <c r="E3" s="80"/>
      <c r="F3" s="81"/>
      <c r="G3" s="82"/>
      <c r="H3" s="1"/>
      <c r="I3" s="1"/>
    </row>
    <row r="4" spans="1:7" s="5" customFormat="1" ht="12.75">
      <c r="A4" s="1" t="s">
        <v>73</v>
      </c>
      <c r="E4" s="85"/>
      <c r="F4" s="28"/>
      <c r="G4" s="21"/>
    </row>
    <row r="5" spans="1:7" s="5" customFormat="1" ht="12.75">
      <c r="A5" s="1" t="s">
        <v>35</v>
      </c>
      <c r="E5" s="85"/>
      <c r="F5" s="28"/>
      <c r="G5" s="21"/>
    </row>
    <row r="6" spans="1:7" s="5" customFormat="1" ht="12.75">
      <c r="A6" s="1" t="s">
        <v>469</v>
      </c>
      <c r="E6" s="85"/>
      <c r="F6" s="28"/>
      <c r="G6" s="21"/>
    </row>
    <row r="7" spans="2:7" s="65" customFormat="1" ht="25.5">
      <c r="B7" s="63" t="s">
        <v>37</v>
      </c>
      <c r="E7" s="389"/>
      <c r="F7" s="66" t="s">
        <v>34</v>
      </c>
      <c r="G7" s="110"/>
    </row>
    <row r="8" spans="1:9" s="4" customFormat="1" ht="12.75">
      <c r="A8" s="46"/>
      <c r="B8" s="167"/>
      <c r="C8" s="46" t="s">
        <v>4</v>
      </c>
      <c r="D8" s="46"/>
      <c r="E8" s="291"/>
      <c r="F8" s="109"/>
      <c r="G8" s="110"/>
      <c r="H8" s="46"/>
      <c r="I8" s="46"/>
    </row>
    <row r="9" spans="1:9" s="391" customFormat="1" ht="12.75">
      <c r="A9" s="101">
        <v>2</v>
      </c>
      <c r="B9" s="102" t="s">
        <v>6</v>
      </c>
      <c r="C9" s="101">
        <f>+A9*1.3</f>
        <v>2.6</v>
      </c>
      <c r="D9" s="103"/>
      <c r="E9" s="40">
        <v>2</v>
      </c>
      <c r="F9" s="16" t="s">
        <v>5</v>
      </c>
      <c r="G9" s="45" t="s">
        <v>470</v>
      </c>
      <c r="H9" s="390">
        <v>1.3</v>
      </c>
      <c r="I9" s="103"/>
    </row>
    <row r="10" spans="1:9" s="15" customFormat="1" ht="25.5">
      <c r="A10" s="279"/>
      <c r="B10" s="280"/>
      <c r="C10" s="279"/>
      <c r="D10" s="103"/>
      <c r="E10" s="40"/>
      <c r="F10" s="16"/>
      <c r="G10" s="45" t="s">
        <v>471</v>
      </c>
      <c r="H10" s="390">
        <v>1.3</v>
      </c>
      <c r="I10" s="103"/>
    </row>
    <row r="11" spans="1:9" s="200" customFormat="1" ht="12.75">
      <c r="A11" s="101"/>
      <c r="B11" s="102"/>
      <c r="C11" s="101"/>
      <c r="D11" s="103"/>
      <c r="E11" s="40"/>
      <c r="F11" s="16" t="s">
        <v>446</v>
      </c>
      <c r="G11" s="45" t="s">
        <v>472</v>
      </c>
      <c r="H11" s="390"/>
      <c r="I11" s="103"/>
    </row>
    <row r="12" spans="1:9" s="200" customFormat="1" ht="38.25">
      <c r="A12" s="101"/>
      <c r="B12" s="102"/>
      <c r="C12" s="101"/>
      <c r="D12" s="103"/>
      <c r="E12" s="150"/>
      <c r="F12" s="16" t="s">
        <v>473</v>
      </c>
      <c r="G12" s="45" t="s">
        <v>474</v>
      </c>
      <c r="H12" s="392"/>
      <c r="I12" s="103"/>
    </row>
    <row r="13" spans="1:9" s="15" customFormat="1" ht="38.25">
      <c r="A13" s="101"/>
      <c r="B13" s="102"/>
      <c r="C13" s="101"/>
      <c r="D13" s="103"/>
      <c r="E13" s="150"/>
      <c r="F13" s="16" t="s">
        <v>473</v>
      </c>
      <c r="G13" s="45" t="s">
        <v>475</v>
      </c>
      <c r="H13" s="392"/>
      <c r="I13" s="103"/>
    </row>
    <row r="14" spans="1:9" s="15" customFormat="1" ht="25.5">
      <c r="A14" s="101"/>
      <c r="B14" s="102"/>
      <c r="C14" s="101"/>
      <c r="D14" s="103"/>
      <c r="E14" s="40">
        <v>4</v>
      </c>
      <c r="F14" s="16" t="s">
        <v>7</v>
      </c>
      <c r="G14" s="45" t="s">
        <v>476</v>
      </c>
      <c r="H14" s="390">
        <v>1.1</v>
      </c>
      <c r="I14" s="103"/>
    </row>
    <row r="15" spans="1:9" s="15" customFormat="1" ht="25.5">
      <c r="A15" s="101"/>
      <c r="B15" s="102"/>
      <c r="C15" s="101"/>
      <c r="D15" s="103"/>
      <c r="E15" s="40"/>
      <c r="F15" s="393"/>
      <c r="G15" s="149" t="s">
        <v>477</v>
      </c>
      <c r="H15" s="390">
        <v>1.1</v>
      </c>
      <c r="I15" s="103"/>
    </row>
    <row r="16" spans="1:9" s="15" customFormat="1" ht="25.5">
      <c r="A16" s="101">
        <v>5</v>
      </c>
      <c r="B16" s="102" t="s">
        <v>478</v>
      </c>
      <c r="C16" s="229">
        <v>6</v>
      </c>
      <c r="D16" s="230"/>
      <c r="E16" s="40"/>
      <c r="F16" s="393"/>
      <c r="G16" s="45" t="s">
        <v>479</v>
      </c>
      <c r="H16" s="394">
        <v>1.1</v>
      </c>
      <c r="I16" s="230"/>
    </row>
    <row r="17" spans="1:9" s="15" customFormat="1" ht="12.75">
      <c r="A17" s="101"/>
      <c r="B17" s="102"/>
      <c r="C17" s="101"/>
      <c r="D17" s="103"/>
      <c r="E17" s="40"/>
      <c r="F17" s="393"/>
      <c r="G17" s="149" t="s">
        <v>480</v>
      </c>
      <c r="H17" s="394">
        <v>1.1</v>
      </c>
      <c r="I17" s="103"/>
    </row>
    <row r="18" spans="1:9" s="15" customFormat="1" ht="25.5">
      <c r="A18" s="101"/>
      <c r="B18" s="16"/>
      <c r="C18" s="229"/>
      <c r="D18" s="230"/>
      <c r="E18" s="40">
        <v>3</v>
      </c>
      <c r="F18" s="292" t="s">
        <v>11</v>
      </c>
      <c r="G18" s="149" t="s">
        <v>481</v>
      </c>
      <c r="H18" s="394"/>
      <c r="I18" s="230"/>
    </row>
    <row r="19" spans="1:9" s="15" customFormat="1" ht="18.75" customHeight="1">
      <c r="A19" s="101"/>
      <c r="B19" s="16"/>
      <c r="C19" s="229"/>
      <c r="D19" s="230"/>
      <c r="E19" s="40"/>
      <c r="F19" s="292"/>
      <c r="G19" s="149" t="s">
        <v>482</v>
      </c>
      <c r="H19" s="394">
        <v>1</v>
      </c>
      <c r="I19" s="230"/>
    </row>
    <row r="20" spans="1:9" s="15" customFormat="1" ht="12.75">
      <c r="A20" s="101"/>
      <c r="B20" s="16"/>
      <c r="C20" s="229"/>
      <c r="D20" s="230"/>
      <c r="E20" s="150"/>
      <c r="F20" s="395"/>
      <c r="G20" s="61" t="s">
        <v>483</v>
      </c>
      <c r="H20" s="394">
        <v>1</v>
      </c>
      <c r="I20" s="230"/>
    </row>
    <row r="21" spans="1:9" s="15" customFormat="1" ht="12.75">
      <c r="A21" s="101">
        <v>11</v>
      </c>
      <c r="B21" s="102" t="s">
        <v>14</v>
      </c>
      <c r="C21" s="101">
        <f>+A21*0.9</f>
        <v>9.9</v>
      </c>
      <c r="D21" s="103"/>
      <c r="E21" s="150"/>
      <c r="F21" s="395"/>
      <c r="G21" s="45" t="s">
        <v>484</v>
      </c>
      <c r="H21" s="394">
        <v>1</v>
      </c>
      <c r="I21" s="103"/>
    </row>
    <row r="22" spans="1:9" s="15" customFormat="1" ht="12.75">
      <c r="A22" s="101"/>
      <c r="B22" s="102"/>
      <c r="C22" s="101"/>
      <c r="D22" s="103"/>
      <c r="E22" s="150"/>
      <c r="F22" s="395"/>
      <c r="G22" s="45"/>
      <c r="H22" s="394"/>
      <c r="I22" s="103"/>
    </row>
    <row r="23" spans="1:9" s="15" customFormat="1" ht="12.75">
      <c r="A23" s="396"/>
      <c r="B23" s="395"/>
      <c r="C23" s="101"/>
      <c r="D23" s="103"/>
      <c r="E23" s="40">
        <v>8</v>
      </c>
      <c r="F23" s="16" t="s">
        <v>14</v>
      </c>
      <c r="G23" s="30" t="s">
        <v>485</v>
      </c>
      <c r="H23" s="390">
        <v>0.9</v>
      </c>
      <c r="I23" s="103"/>
    </row>
    <row r="24" spans="1:9" s="15" customFormat="1" ht="12.75">
      <c r="A24" s="101"/>
      <c r="B24" s="102"/>
      <c r="C24" s="101"/>
      <c r="D24" s="103"/>
      <c r="E24" s="150"/>
      <c r="F24" s="395"/>
      <c r="G24" s="45" t="s">
        <v>486</v>
      </c>
      <c r="H24" s="390">
        <v>0.9</v>
      </c>
      <c r="I24" s="103"/>
    </row>
    <row r="25" spans="1:9" s="15" customFormat="1" ht="12.75">
      <c r="A25" s="101"/>
      <c r="B25" s="102"/>
      <c r="C25" s="101"/>
      <c r="D25" s="103"/>
      <c r="E25" s="150"/>
      <c r="F25" s="395"/>
      <c r="G25" s="45" t="s">
        <v>487</v>
      </c>
      <c r="H25" s="390">
        <v>0.9</v>
      </c>
      <c r="I25" s="103"/>
    </row>
    <row r="26" spans="1:9" s="15" customFormat="1" ht="12.75">
      <c r="A26" s="101"/>
      <c r="B26" s="102"/>
      <c r="C26" s="101"/>
      <c r="D26" s="103"/>
      <c r="E26" s="150"/>
      <c r="F26" s="395"/>
      <c r="G26" s="45" t="s">
        <v>488</v>
      </c>
      <c r="H26" s="390">
        <v>0.9</v>
      </c>
      <c r="I26" s="103"/>
    </row>
    <row r="27" spans="1:9" s="15" customFormat="1" ht="12.75">
      <c r="A27" s="101"/>
      <c r="B27" s="102"/>
      <c r="C27" s="101"/>
      <c r="D27" s="103"/>
      <c r="E27" s="150"/>
      <c r="F27" s="395"/>
      <c r="G27" s="45" t="s">
        <v>489</v>
      </c>
      <c r="H27" s="390">
        <v>0.9</v>
      </c>
      <c r="I27" s="103"/>
    </row>
    <row r="28" spans="1:9" s="15" customFormat="1" ht="12.75">
      <c r="A28" s="101"/>
      <c r="B28" s="102"/>
      <c r="C28" s="101"/>
      <c r="D28" s="103"/>
      <c r="E28" s="150"/>
      <c r="F28" s="395"/>
      <c r="G28" s="45" t="s">
        <v>490</v>
      </c>
      <c r="H28" s="390">
        <v>0.9</v>
      </c>
      <c r="I28" s="103"/>
    </row>
    <row r="29" spans="1:9" s="15" customFormat="1" ht="12.75">
      <c r="A29" s="101"/>
      <c r="B29" s="102"/>
      <c r="C29" s="101"/>
      <c r="D29" s="103"/>
      <c r="E29" s="150"/>
      <c r="F29" s="395"/>
      <c r="G29" s="45" t="s">
        <v>491</v>
      </c>
      <c r="H29" s="390">
        <v>0.9</v>
      </c>
      <c r="I29" s="103"/>
    </row>
    <row r="30" spans="1:9" s="15" customFormat="1" ht="12.75">
      <c r="A30" s="101"/>
      <c r="B30" s="102"/>
      <c r="C30" s="101"/>
      <c r="D30" s="103"/>
      <c r="E30" s="150"/>
      <c r="F30" s="395"/>
      <c r="G30" s="45" t="s">
        <v>492</v>
      </c>
      <c r="H30" s="390">
        <v>0.9</v>
      </c>
      <c r="I30" s="103"/>
    </row>
    <row r="31" spans="1:9" s="15" customFormat="1" ht="25.5">
      <c r="A31" s="101"/>
      <c r="B31" s="102"/>
      <c r="C31" s="101"/>
      <c r="D31" s="103"/>
      <c r="E31" s="40">
        <v>1</v>
      </c>
      <c r="F31" s="16" t="s">
        <v>493</v>
      </c>
      <c r="G31" s="45" t="s">
        <v>494</v>
      </c>
      <c r="H31" s="390">
        <v>0.9</v>
      </c>
      <c r="I31" s="103"/>
    </row>
    <row r="32" spans="1:9" s="15" customFormat="1" ht="12.75">
      <c r="A32" s="101"/>
      <c r="B32" s="102"/>
      <c r="C32" s="101"/>
      <c r="D32" s="103"/>
      <c r="E32" s="150"/>
      <c r="F32" s="395"/>
      <c r="G32" s="226"/>
      <c r="H32" s="390"/>
      <c r="I32" s="103"/>
    </row>
    <row r="33" spans="1:9" s="15" customFormat="1" ht="12.75">
      <c r="A33" s="101"/>
      <c r="B33" s="102"/>
      <c r="C33" s="101"/>
      <c r="D33" s="103"/>
      <c r="E33" s="150"/>
      <c r="F33" s="395"/>
      <c r="G33" s="226"/>
      <c r="H33" s="390"/>
      <c r="I33" s="103"/>
    </row>
    <row r="34" spans="1:9" s="15" customFormat="1" ht="12.75">
      <c r="A34" s="101"/>
      <c r="B34" s="102" t="s">
        <v>18</v>
      </c>
      <c r="C34" s="303">
        <v>0.34</v>
      </c>
      <c r="D34" s="270"/>
      <c r="E34" s="283"/>
      <c r="F34" s="397" t="s">
        <v>49</v>
      </c>
      <c r="G34" s="398"/>
      <c r="H34" s="399">
        <f>207751.6/523816</f>
        <v>0.39661178734517466</v>
      </c>
      <c r="I34" s="270"/>
    </row>
    <row r="35" spans="1:9" s="4" customFormat="1" ht="12.75">
      <c r="A35" s="105">
        <f>SUM(A9:A34)</f>
        <v>18</v>
      </c>
      <c r="B35" s="106"/>
      <c r="C35" s="105">
        <f>SUM(C9:C34)</f>
        <v>18.84</v>
      </c>
      <c r="D35" s="106"/>
      <c r="E35" s="105">
        <f>SUM(E9:E34)</f>
        <v>18</v>
      </c>
      <c r="F35" s="109"/>
      <c r="G35" s="400"/>
      <c r="H35" s="111">
        <f>SUM(H9:H34)</f>
        <v>18.496611787345174</v>
      </c>
      <c r="I35" s="106"/>
    </row>
    <row r="36" spans="1:9" s="4" customFormat="1" ht="12.75">
      <c r="A36" s="401"/>
      <c r="B36" s="402"/>
      <c r="C36" s="403"/>
      <c r="D36" s="403"/>
      <c r="E36" s="322"/>
      <c r="F36" s="404"/>
      <c r="G36" s="405"/>
      <c r="H36" s="403"/>
      <c r="I36" s="403"/>
    </row>
  </sheetData>
  <sheetProtection/>
  <printOptions/>
  <pageMargins left="0.7" right="0.7" top="0.75" bottom="0.75" header="0.3" footer="0.3"/>
  <pageSetup orientation="portrait" paperSize="9"/>
  <legacyDrawing r:id="rId2"/>
</worksheet>
</file>

<file path=xl/worksheets/sheet35.xml><?xml version="1.0" encoding="utf-8"?>
<worksheet xmlns="http://schemas.openxmlformats.org/spreadsheetml/2006/main" xmlns:r="http://schemas.openxmlformats.org/officeDocument/2006/relationships">
  <dimension ref="A1:L31"/>
  <sheetViews>
    <sheetView zoomScalePageLayoutView="0" workbookViewId="0" topLeftCell="A1">
      <selection activeCell="J40" sqref="J40"/>
    </sheetView>
  </sheetViews>
  <sheetFormatPr defaultColWidth="9.33203125" defaultRowHeight="12.75"/>
  <cols>
    <col min="1" max="1" width="25.66015625" style="0" customWidth="1"/>
    <col min="2" max="2" width="10" style="0" customWidth="1"/>
  </cols>
  <sheetData>
    <row r="1" spans="1:9" ht="18.75">
      <c r="A1" s="481" t="s">
        <v>537</v>
      </c>
      <c r="B1" s="482"/>
      <c r="C1" s="483" t="s">
        <v>538</v>
      </c>
      <c r="D1" s="483"/>
      <c r="E1" s="483"/>
      <c r="F1" s="483"/>
      <c r="G1" s="483"/>
      <c r="H1" s="483"/>
      <c r="I1" s="483"/>
    </row>
    <row r="2" spans="3:9" ht="12.75">
      <c r="C2" s="129"/>
      <c r="D2" s="129"/>
      <c r="E2" s="129"/>
      <c r="F2" s="129"/>
      <c r="G2" s="129"/>
      <c r="H2" s="129"/>
      <c r="I2" s="129"/>
    </row>
    <row r="3" spans="1:9" ht="15">
      <c r="A3" s="433" t="s">
        <v>539</v>
      </c>
      <c r="B3" s="484">
        <v>41715</v>
      </c>
      <c r="C3" s="485"/>
      <c r="D3" s="129"/>
      <c r="E3" s="129"/>
      <c r="F3" s="129"/>
      <c r="G3" s="129"/>
      <c r="H3" s="129"/>
      <c r="I3" s="129"/>
    </row>
    <row r="4" spans="1:3" ht="15">
      <c r="A4" s="434" t="s">
        <v>540</v>
      </c>
      <c r="B4" s="486" t="s">
        <v>541</v>
      </c>
      <c r="C4" s="487"/>
    </row>
    <row r="6" ht="12.75">
      <c r="A6" t="s">
        <v>542</v>
      </c>
    </row>
    <row r="7" ht="12.75">
      <c r="A7" t="s">
        <v>543</v>
      </c>
    </row>
    <row r="9" spans="1:12" ht="13.5">
      <c r="A9" s="435" t="s">
        <v>54</v>
      </c>
      <c r="B9" s="479" t="s">
        <v>544</v>
      </c>
      <c r="C9" s="488"/>
      <c r="D9" s="488"/>
      <c r="E9" s="480"/>
      <c r="F9" s="479" t="s">
        <v>545</v>
      </c>
      <c r="G9" s="488"/>
      <c r="H9" s="488"/>
      <c r="I9" s="480"/>
      <c r="J9" s="479" t="s">
        <v>546</v>
      </c>
      <c r="K9" s="480"/>
      <c r="L9" s="436" t="s">
        <v>54</v>
      </c>
    </row>
    <row r="10" spans="1:12" ht="13.5">
      <c r="A10" s="437" t="s">
        <v>547</v>
      </c>
      <c r="B10" s="438" t="s">
        <v>548</v>
      </c>
      <c r="C10" s="438" t="s">
        <v>549</v>
      </c>
      <c r="D10" s="438" t="s">
        <v>550</v>
      </c>
      <c r="E10" s="438" t="s">
        <v>551</v>
      </c>
      <c r="F10" s="438" t="s">
        <v>548</v>
      </c>
      <c r="G10" s="438" t="s">
        <v>549</v>
      </c>
      <c r="H10" s="438" t="s">
        <v>550</v>
      </c>
      <c r="I10" s="438" t="s">
        <v>551</v>
      </c>
      <c r="J10" s="439" t="s">
        <v>544</v>
      </c>
      <c r="K10" s="440" t="s">
        <v>545</v>
      </c>
      <c r="L10" s="441" t="s">
        <v>552</v>
      </c>
    </row>
    <row r="11" spans="1:12" ht="15" customHeight="1">
      <c r="A11" s="442" t="s">
        <v>553</v>
      </c>
      <c r="B11" s="443">
        <v>0</v>
      </c>
      <c r="C11" s="443">
        <v>0</v>
      </c>
      <c r="D11" s="443">
        <v>0</v>
      </c>
      <c r="E11" s="443">
        <v>5</v>
      </c>
      <c r="F11" s="443">
        <v>0</v>
      </c>
      <c r="G11" s="443">
        <v>0</v>
      </c>
      <c r="H11" s="443">
        <v>0</v>
      </c>
      <c r="I11" s="443">
        <v>1</v>
      </c>
      <c r="J11" s="443">
        <v>1</v>
      </c>
      <c r="K11" s="443"/>
      <c r="L11" s="443">
        <v>7</v>
      </c>
    </row>
    <row r="12" spans="1:12" ht="15" customHeight="1">
      <c r="A12" s="444"/>
      <c r="B12" s="445"/>
      <c r="C12" s="445"/>
      <c r="D12" s="445"/>
      <c r="E12" s="445"/>
      <c r="F12" s="445"/>
      <c r="G12" s="445"/>
      <c r="H12" s="445"/>
      <c r="I12" s="445"/>
      <c r="J12" s="445"/>
      <c r="K12" s="445"/>
      <c r="L12" s="445"/>
    </row>
    <row r="13" spans="1:12" ht="13.5">
      <c r="A13" s="444" t="s">
        <v>19</v>
      </c>
      <c r="B13" s="445"/>
      <c r="C13" s="445"/>
      <c r="D13" s="445"/>
      <c r="E13" s="446"/>
      <c r="F13" s="445"/>
      <c r="G13" s="445"/>
      <c r="H13" s="445"/>
      <c r="I13" s="445"/>
      <c r="J13" s="445"/>
      <c r="K13" s="445"/>
      <c r="L13" s="446"/>
    </row>
    <row r="14" spans="1:12" ht="13.5">
      <c r="A14" s="447" t="s">
        <v>554</v>
      </c>
      <c r="B14" s="448">
        <v>0</v>
      </c>
      <c r="C14" s="448">
        <v>0</v>
      </c>
      <c r="D14" s="448">
        <v>0</v>
      </c>
      <c r="E14" s="449">
        <v>1</v>
      </c>
      <c r="F14" s="448">
        <v>0</v>
      </c>
      <c r="G14" s="448">
        <v>0</v>
      </c>
      <c r="H14" s="448">
        <v>0</v>
      </c>
      <c r="I14" s="448">
        <v>0</v>
      </c>
      <c r="J14" s="448">
        <v>0</v>
      </c>
      <c r="K14" s="448">
        <v>0</v>
      </c>
      <c r="L14" s="449">
        <v>1</v>
      </c>
    </row>
    <row r="15" spans="1:12" ht="13.5">
      <c r="A15" s="450" t="s">
        <v>555</v>
      </c>
      <c r="B15" s="448">
        <v>0</v>
      </c>
      <c r="C15" s="448">
        <v>0</v>
      </c>
      <c r="D15" s="448">
        <v>0</v>
      </c>
      <c r="E15" s="449">
        <v>1</v>
      </c>
      <c r="F15" s="448">
        <v>0</v>
      </c>
      <c r="G15" s="448">
        <v>0</v>
      </c>
      <c r="H15" s="448">
        <v>0</v>
      </c>
      <c r="I15" s="448">
        <v>0</v>
      </c>
      <c r="J15" s="448">
        <v>0</v>
      </c>
      <c r="K15" s="448">
        <v>0</v>
      </c>
      <c r="L15" s="449">
        <v>1</v>
      </c>
    </row>
    <row r="16" spans="1:12" ht="13.5">
      <c r="A16" s="450" t="s">
        <v>556</v>
      </c>
      <c r="B16" s="448">
        <v>0</v>
      </c>
      <c r="C16" s="448">
        <v>0</v>
      </c>
      <c r="D16" s="448">
        <v>0</v>
      </c>
      <c r="E16" s="449">
        <v>1</v>
      </c>
      <c r="F16" s="448">
        <v>0</v>
      </c>
      <c r="G16" s="448">
        <v>0</v>
      </c>
      <c r="H16" s="448">
        <v>0</v>
      </c>
      <c r="I16" s="448">
        <v>0</v>
      </c>
      <c r="J16" s="448">
        <v>0</v>
      </c>
      <c r="K16" s="448">
        <v>0</v>
      </c>
      <c r="L16" s="449">
        <v>1</v>
      </c>
    </row>
    <row r="17" spans="1:12" s="182" customFormat="1" ht="13.5">
      <c r="A17" s="451"/>
      <c r="B17" s="446"/>
      <c r="C17" s="446"/>
      <c r="D17" s="446"/>
      <c r="E17" s="446"/>
      <c r="F17" s="446"/>
      <c r="G17" s="446"/>
      <c r="H17" s="446"/>
      <c r="I17" s="446"/>
      <c r="J17" s="446"/>
      <c r="K17" s="446"/>
      <c r="L17" s="446"/>
    </row>
    <row r="18" spans="1:12" ht="13.5">
      <c r="A18" s="444" t="s">
        <v>42</v>
      </c>
      <c r="B18" s="446"/>
      <c r="C18" s="446"/>
      <c r="D18" s="446"/>
      <c r="E18" s="446"/>
      <c r="F18" s="446"/>
      <c r="G18" s="446"/>
      <c r="H18" s="446"/>
      <c r="I18" s="446"/>
      <c r="J18" s="446"/>
      <c r="K18" s="446"/>
      <c r="L18" s="446"/>
    </row>
    <row r="19" spans="1:12" ht="13.5">
      <c r="A19" s="452" t="s">
        <v>557</v>
      </c>
      <c r="B19" s="448">
        <v>0</v>
      </c>
      <c r="C19" s="448">
        <v>0</v>
      </c>
      <c r="D19" s="448">
        <v>0</v>
      </c>
      <c r="E19" s="448">
        <v>0</v>
      </c>
      <c r="F19" s="448">
        <v>0</v>
      </c>
      <c r="G19" s="448">
        <v>0</v>
      </c>
      <c r="H19" s="448">
        <v>0</v>
      </c>
      <c r="I19" s="449">
        <v>1</v>
      </c>
      <c r="J19" s="448">
        <v>0</v>
      </c>
      <c r="K19" s="448">
        <v>0</v>
      </c>
      <c r="L19" s="449">
        <v>1</v>
      </c>
    </row>
    <row r="20" spans="1:12" ht="13.5">
      <c r="A20" s="452" t="s">
        <v>558</v>
      </c>
      <c r="B20" s="448">
        <v>0</v>
      </c>
      <c r="C20" s="448">
        <v>0</v>
      </c>
      <c r="D20" s="448">
        <v>0</v>
      </c>
      <c r="E20" s="448">
        <v>0</v>
      </c>
      <c r="F20" s="448">
        <v>0</v>
      </c>
      <c r="G20" s="448">
        <v>0</v>
      </c>
      <c r="H20" s="448">
        <v>0</v>
      </c>
      <c r="I20" s="448">
        <v>0</v>
      </c>
      <c r="J20" s="449">
        <v>1</v>
      </c>
      <c r="K20" s="448">
        <v>0</v>
      </c>
      <c r="L20" s="449">
        <v>1</v>
      </c>
    </row>
    <row r="21" spans="1:12" ht="13.5">
      <c r="A21" s="452" t="s">
        <v>559</v>
      </c>
      <c r="B21" s="448">
        <v>0</v>
      </c>
      <c r="C21" s="448">
        <v>0</v>
      </c>
      <c r="D21" s="448">
        <v>0</v>
      </c>
      <c r="E21" s="449">
        <v>1</v>
      </c>
      <c r="F21" s="448">
        <v>0</v>
      </c>
      <c r="G21" s="448">
        <v>0</v>
      </c>
      <c r="H21" s="448">
        <v>0</v>
      </c>
      <c r="I21" s="448">
        <v>0</v>
      </c>
      <c r="J21" s="448">
        <v>0</v>
      </c>
      <c r="K21" s="448">
        <v>0</v>
      </c>
      <c r="L21" s="449">
        <v>1</v>
      </c>
    </row>
    <row r="22" spans="1:12" s="182" customFormat="1" ht="13.5">
      <c r="A22" s="451"/>
      <c r="B22" s="446"/>
      <c r="C22" s="446"/>
      <c r="D22" s="446"/>
      <c r="E22" s="446"/>
      <c r="F22" s="446"/>
      <c r="G22" s="446"/>
      <c r="H22" s="446"/>
      <c r="I22" s="446"/>
      <c r="J22" s="446"/>
      <c r="K22" s="446"/>
      <c r="L22" s="446"/>
    </row>
    <row r="23" spans="1:12" ht="13.5">
      <c r="A23" s="444" t="s">
        <v>46</v>
      </c>
      <c r="B23" s="446"/>
      <c r="C23" s="446"/>
      <c r="D23" s="446"/>
      <c r="E23" s="446"/>
      <c r="F23" s="446"/>
      <c r="G23" s="446"/>
      <c r="H23" s="446"/>
      <c r="I23" s="446"/>
      <c r="J23" s="446"/>
      <c r="K23" s="446"/>
      <c r="L23" s="446"/>
    </row>
    <row r="24" spans="1:12" ht="13.5">
      <c r="A24" s="452" t="s">
        <v>560</v>
      </c>
      <c r="B24" s="448">
        <v>0</v>
      </c>
      <c r="C24" s="448">
        <v>0</v>
      </c>
      <c r="D24" s="448">
        <v>0</v>
      </c>
      <c r="E24" s="449">
        <v>1</v>
      </c>
      <c r="F24" s="448">
        <v>0</v>
      </c>
      <c r="G24" s="448">
        <v>0</v>
      </c>
      <c r="H24" s="448">
        <v>0</v>
      </c>
      <c r="I24" s="448">
        <v>0</v>
      </c>
      <c r="J24" s="448">
        <v>0</v>
      </c>
      <c r="K24" s="448">
        <v>0</v>
      </c>
      <c r="L24" s="449">
        <v>1</v>
      </c>
    </row>
    <row r="25" spans="1:12" s="182" customFormat="1" ht="13.5">
      <c r="A25" s="453"/>
      <c r="B25" s="446"/>
      <c r="C25" s="446"/>
      <c r="D25" s="446"/>
      <c r="E25" s="446"/>
      <c r="F25" s="446"/>
      <c r="G25" s="446"/>
      <c r="H25" s="446"/>
      <c r="I25" s="446"/>
      <c r="J25" s="446"/>
      <c r="K25" s="446"/>
      <c r="L25" s="446"/>
    </row>
    <row r="26" spans="1:12" ht="13.5">
      <c r="A26" s="454" t="s">
        <v>561</v>
      </c>
      <c r="B26" s="455">
        <v>0</v>
      </c>
      <c r="C26" s="455">
        <v>0</v>
      </c>
      <c r="D26" s="455">
        <v>0</v>
      </c>
      <c r="E26" s="455">
        <v>0</v>
      </c>
      <c r="F26" s="455">
        <v>0</v>
      </c>
      <c r="G26" s="455">
        <v>0</v>
      </c>
      <c r="H26" s="455">
        <v>0</v>
      </c>
      <c r="I26" s="456">
        <v>2</v>
      </c>
      <c r="J26" s="455">
        <v>0</v>
      </c>
      <c r="K26" s="455">
        <v>0</v>
      </c>
      <c r="L26" s="456">
        <v>2</v>
      </c>
    </row>
    <row r="27" spans="1:12" ht="13.5">
      <c r="A27" s="452" t="s">
        <v>562</v>
      </c>
      <c r="B27" s="448">
        <v>0</v>
      </c>
      <c r="C27" s="448">
        <v>0</v>
      </c>
      <c r="D27" s="448">
        <v>0</v>
      </c>
      <c r="E27" s="448">
        <v>0</v>
      </c>
      <c r="F27" s="448">
        <v>0</v>
      </c>
      <c r="G27" s="448">
        <v>0</v>
      </c>
      <c r="H27" s="448">
        <v>0</v>
      </c>
      <c r="I27" s="449">
        <v>1</v>
      </c>
      <c r="J27" s="448">
        <v>0</v>
      </c>
      <c r="K27" s="448">
        <v>0</v>
      </c>
      <c r="L27" s="449">
        <v>1</v>
      </c>
    </row>
    <row r="28" spans="1:12" ht="13.5">
      <c r="A28" s="452" t="s">
        <v>563</v>
      </c>
      <c r="B28" s="448">
        <v>0</v>
      </c>
      <c r="C28" s="448">
        <v>0</v>
      </c>
      <c r="D28" s="448">
        <v>0</v>
      </c>
      <c r="E28" s="448">
        <v>0</v>
      </c>
      <c r="F28" s="448">
        <v>0</v>
      </c>
      <c r="G28" s="448">
        <v>0</v>
      </c>
      <c r="H28" s="448">
        <v>0</v>
      </c>
      <c r="I28" s="449">
        <v>1</v>
      </c>
      <c r="J28" s="448">
        <v>0</v>
      </c>
      <c r="K28" s="448">
        <v>0</v>
      </c>
      <c r="L28" s="449">
        <v>1</v>
      </c>
    </row>
    <row r="29" spans="2:12" ht="13.5">
      <c r="B29" s="446"/>
      <c r="C29" s="446"/>
      <c r="D29" s="446"/>
      <c r="E29" s="446"/>
      <c r="F29" s="446"/>
      <c r="G29" s="446"/>
      <c r="H29" s="446"/>
      <c r="I29" s="446"/>
      <c r="J29" s="446"/>
      <c r="K29" s="446"/>
      <c r="L29" s="446"/>
    </row>
    <row r="30" spans="1:12" ht="13.5">
      <c r="A30" s="457" t="s">
        <v>564</v>
      </c>
      <c r="B30" s="448">
        <v>0</v>
      </c>
      <c r="C30" s="448">
        <v>0</v>
      </c>
      <c r="D30" s="448">
        <v>0</v>
      </c>
      <c r="E30" s="448">
        <v>5</v>
      </c>
      <c r="F30" s="448">
        <v>0</v>
      </c>
      <c r="G30" s="448">
        <v>0</v>
      </c>
      <c r="H30" s="448">
        <v>0</v>
      </c>
      <c r="I30" s="448">
        <v>3</v>
      </c>
      <c r="J30" s="448">
        <v>1</v>
      </c>
      <c r="K30" s="448">
        <v>0</v>
      </c>
      <c r="L30" s="448">
        <v>9</v>
      </c>
    </row>
    <row r="31" spans="1:12" ht="13.5">
      <c r="A31" s="458" t="s">
        <v>565</v>
      </c>
      <c r="B31" s="448">
        <v>0</v>
      </c>
      <c r="C31" s="448">
        <v>0</v>
      </c>
      <c r="D31" s="448">
        <v>0</v>
      </c>
      <c r="E31" s="459">
        <v>5</v>
      </c>
      <c r="F31" s="448">
        <v>0</v>
      </c>
      <c r="G31" s="448">
        <v>0</v>
      </c>
      <c r="H31" s="448">
        <v>0</v>
      </c>
      <c r="I31" s="448">
        <v>3</v>
      </c>
      <c r="J31" s="460">
        <v>1</v>
      </c>
      <c r="K31" s="459">
        <v>0</v>
      </c>
      <c r="L31" s="448">
        <v>9</v>
      </c>
    </row>
  </sheetData>
  <sheetProtection/>
  <mergeCells count="7">
    <mergeCell ref="J9:K9"/>
    <mergeCell ref="A1:B1"/>
    <mergeCell ref="C1:I1"/>
    <mergeCell ref="B3:C3"/>
    <mergeCell ref="B4:C4"/>
    <mergeCell ref="B9:E9"/>
    <mergeCell ref="F9:I9"/>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I26"/>
  <sheetViews>
    <sheetView zoomScalePageLayoutView="0" workbookViewId="0" topLeftCell="A1">
      <selection activeCell="H25" sqref="H25"/>
    </sheetView>
  </sheetViews>
  <sheetFormatPr defaultColWidth="9.33203125" defaultRowHeight="12.75"/>
  <cols>
    <col min="1" max="1" width="7.66015625" style="0" customWidth="1"/>
    <col min="2" max="2" width="25.83203125" style="0" customWidth="1"/>
    <col min="3" max="3" width="9.33203125" style="0" customWidth="1"/>
    <col min="4" max="4" width="1.66796875" style="0" customWidth="1"/>
    <col min="5" max="5" width="6.33203125" style="85" bestFit="1" customWidth="1"/>
    <col min="6" max="6" width="20.5" style="28" bestFit="1" customWidth="1"/>
    <col min="7" max="7" width="25.83203125" style="21" customWidth="1"/>
    <col min="8" max="8" width="8.83203125" style="0" customWidth="1"/>
    <col min="9" max="9" width="2.16015625" style="0" customWidth="1"/>
  </cols>
  <sheetData>
    <row r="1" spans="1:9" s="5" customFormat="1" ht="12.75">
      <c r="A1" s="1" t="s">
        <v>0</v>
      </c>
      <c r="B1" s="6"/>
      <c r="C1" s="6"/>
      <c r="D1" s="6"/>
      <c r="E1" s="77"/>
      <c r="F1" s="27"/>
      <c r="G1" s="20"/>
      <c r="H1" s="6"/>
      <c r="I1" s="6"/>
    </row>
    <row r="2" spans="1:9" s="5" customFormat="1" ht="12.75">
      <c r="A2" s="6"/>
      <c r="B2" s="6"/>
      <c r="C2" s="6"/>
      <c r="D2" s="6"/>
      <c r="E2" s="77"/>
      <c r="F2" s="27"/>
      <c r="G2" s="20"/>
      <c r="H2" s="6"/>
      <c r="I2" s="6"/>
    </row>
    <row r="3" spans="1:9" s="5" customFormat="1" ht="12.75">
      <c r="A3" s="1" t="s">
        <v>1</v>
      </c>
      <c r="B3" s="6"/>
      <c r="C3" s="1"/>
      <c r="D3" s="1"/>
      <c r="E3" s="80"/>
      <c r="F3" s="81"/>
      <c r="G3" s="82"/>
      <c r="H3" s="1"/>
      <c r="I3" s="1"/>
    </row>
    <row r="4" spans="1:7" s="5" customFormat="1" ht="12.75">
      <c r="A4" s="1" t="s">
        <v>73</v>
      </c>
      <c r="E4" s="85"/>
      <c r="F4" s="28"/>
      <c r="G4" s="21"/>
    </row>
    <row r="5" spans="5:7" s="5" customFormat="1" ht="12.75">
      <c r="E5" s="85"/>
      <c r="F5" s="28"/>
      <c r="G5" s="21"/>
    </row>
    <row r="6" spans="1:7" s="5" customFormat="1" ht="12.75">
      <c r="A6" s="1" t="s">
        <v>35</v>
      </c>
      <c r="E6" s="85"/>
      <c r="F6" s="28"/>
      <c r="G6" s="21"/>
    </row>
    <row r="7" spans="5:7" s="5" customFormat="1" ht="12.75">
      <c r="E7" s="85"/>
      <c r="F7" s="28"/>
      <c r="G7" s="21"/>
    </row>
    <row r="8" spans="1:7" s="5" customFormat="1" ht="12.75">
      <c r="A8" s="120" t="s">
        <v>566</v>
      </c>
      <c r="B8" s="124"/>
      <c r="E8" s="85"/>
      <c r="F8" s="28"/>
      <c r="G8" s="21"/>
    </row>
    <row r="9" spans="1:9" s="461" customFormat="1" ht="25.5">
      <c r="A9" s="65"/>
      <c r="B9" s="63" t="s">
        <v>37</v>
      </c>
      <c r="C9" s="65"/>
      <c r="D9" s="65"/>
      <c r="E9" s="412"/>
      <c r="F9" s="66" t="s">
        <v>53</v>
      </c>
      <c r="G9" s="63"/>
      <c r="H9" s="65"/>
      <c r="I9" s="65"/>
    </row>
    <row r="10" spans="1:9" s="402" customFormat="1" ht="12.75">
      <c r="A10" s="46"/>
      <c r="B10" s="167"/>
      <c r="C10" s="46" t="s">
        <v>4</v>
      </c>
      <c r="D10" s="46"/>
      <c r="E10" s="291"/>
      <c r="F10" s="109"/>
      <c r="G10" s="110"/>
      <c r="H10" s="46"/>
      <c r="I10" s="46"/>
    </row>
    <row r="11" spans="1:9" s="200" customFormat="1" ht="12.75">
      <c r="A11" s="101">
        <v>1</v>
      </c>
      <c r="B11" s="102" t="s">
        <v>6</v>
      </c>
      <c r="C11" s="101">
        <f>+A11*1.3</f>
        <v>1.3</v>
      </c>
      <c r="D11" s="103"/>
      <c r="E11" s="40">
        <v>1</v>
      </c>
      <c r="F11" s="16" t="s">
        <v>5</v>
      </c>
      <c r="G11" s="45" t="s">
        <v>567</v>
      </c>
      <c r="H11" s="67">
        <v>1.3</v>
      </c>
      <c r="I11" s="103"/>
    </row>
    <row r="12" spans="1:9" s="200" customFormat="1" ht="12.75">
      <c r="A12" s="279">
        <v>1</v>
      </c>
      <c r="B12" s="280" t="s">
        <v>39</v>
      </c>
      <c r="C12" s="279">
        <v>1.1</v>
      </c>
      <c r="D12" s="103"/>
      <c r="E12" s="40"/>
      <c r="F12" s="16"/>
      <c r="G12" s="45"/>
      <c r="H12" s="67"/>
      <c r="I12" s="103"/>
    </row>
    <row r="13" spans="1:9" s="200" customFormat="1" ht="25.5">
      <c r="A13" s="101"/>
      <c r="B13" s="102"/>
      <c r="C13" s="101"/>
      <c r="D13" s="103"/>
      <c r="E13" s="62">
        <v>4</v>
      </c>
      <c r="F13" s="16" t="s">
        <v>7</v>
      </c>
      <c r="G13" s="45" t="s">
        <v>568</v>
      </c>
      <c r="H13" s="67">
        <v>1.1</v>
      </c>
      <c r="I13" s="103"/>
    </row>
    <row r="14" spans="1:9" s="200" customFormat="1" ht="12.75">
      <c r="A14" s="101">
        <v>2</v>
      </c>
      <c r="B14" s="102" t="s">
        <v>11</v>
      </c>
      <c r="C14" s="229">
        <f>+A14*1</f>
        <v>2</v>
      </c>
      <c r="D14" s="230"/>
      <c r="E14" s="40"/>
      <c r="F14" s="292"/>
      <c r="G14" s="149" t="s">
        <v>569</v>
      </c>
      <c r="H14" s="67">
        <v>1.1</v>
      </c>
      <c r="I14" s="230"/>
    </row>
    <row r="15" spans="1:9" s="200" customFormat="1" ht="12.75">
      <c r="A15" s="101"/>
      <c r="B15" s="102"/>
      <c r="C15" s="101"/>
      <c r="D15" s="103"/>
      <c r="E15" s="40"/>
      <c r="F15" s="16"/>
      <c r="G15" s="45" t="s">
        <v>570</v>
      </c>
      <c r="H15" s="67">
        <v>1.1</v>
      </c>
      <c r="I15" s="103"/>
    </row>
    <row r="16" spans="1:9" s="15" customFormat="1" ht="12.75">
      <c r="A16" s="101"/>
      <c r="B16" s="102"/>
      <c r="C16" s="101"/>
      <c r="D16" s="103"/>
      <c r="E16" s="40"/>
      <c r="F16" s="16"/>
      <c r="G16" s="45" t="s">
        <v>571</v>
      </c>
      <c r="H16" s="67">
        <v>1.1</v>
      </c>
      <c r="I16" s="103"/>
    </row>
    <row r="17" spans="1:9" s="15" customFormat="1" ht="12.75">
      <c r="A17" s="101"/>
      <c r="B17" s="102"/>
      <c r="C17" s="101"/>
      <c r="D17" s="103"/>
      <c r="E17" s="40"/>
      <c r="F17" s="16"/>
      <c r="G17" s="45"/>
      <c r="H17" s="67"/>
      <c r="I17" s="103"/>
    </row>
    <row r="18" spans="1:9" s="15" customFormat="1" ht="12.75">
      <c r="A18" s="101">
        <v>5</v>
      </c>
      <c r="B18" s="102" t="s">
        <v>14</v>
      </c>
      <c r="C18" s="101">
        <f>+A18*0.9</f>
        <v>4.5</v>
      </c>
      <c r="D18" s="103"/>
      <c r="E18" s="40">
        <v>4</v>
      </c>
      <c r="F18" s="16" t="s">
        <v>14</v>
      </c>
      <c r="G18" s="45" t="s">
        <v>572</v>
      </c>
      <c r="H18" s="67">
        <v>0.9</v>
      </c>
      <c r="I18" s="103"/>
    </row>
    <row r="19" spans="1:9" s="15" customFormat="1" ht="12.75">
      <c r="A19" s="101"/>
      <c r="B19" s="16"/>
      <c r="C19" s="101"/>
      <c r="D19" s="103"/>
      <c r="E19" s="40"/>
      <c r="F19" s="16"/>
      <c r="G19" s="45" t="s">
        <v>573</v>
      </c>
      <c r="H19" s="67">
        <v>0.9</v>
      </c>
      <c r="I19" s="103"/>
    </row>
    <row r="20" spans="1:9" s="15" customFormat="1" ht="19.5" customHeight="1">
      <c r="A20" s="101"/>
      <c r="B20" s="16"/>
      <c r="C20" s="101"/>
      <c r="D20" s="230"/>
      <c r="E20" s="40"/>
      <c r="F20" s="292"/>
      <c r="G20" s="149" t="s">
        <v>574</v>
      </c>
      <c r="H20" s="67">
        <v>0.9</v>
      </c>
      <c r="I20" s="230"/>
    </row>
    <row r="21" spans="1:9" s="15" customFormat="1" ht="15" customHeight="1">
      <c r="A21" s="303"/>
      <c r="B21" s="16"/>
      <c r="C21" s="101"/>
      <c r="D21" s="230"/>
      <c r="E21" s="462"/>
      <c r="F21" s="353"/>
      <c r="G21" s="45" t="s">
        <v>575</v>
      </c>
      <c r="H21" s="67">
        <v>0.9</v>
      </c>
      <c r="I21" s="230"/>
    </row>
    <row r="22" spans="1:9" s="15" customFormat="1" ht="42" customHeight="1">
      <c r="A22" s="320">
        <v>2</v>
      </c>
      <c r="B22" s="16" t="s">
        <v>576</v>
      </c>
      <c r="C22" s="101">
        <f>2*0.3</f>
        <v>0.6</v>
      </c>
      <c r="D22" s="230"/>
      <c r="E22" s="463"/>
      <c r="F22" s="353"/>
      <c r="G22" s="45" t="s">
        <v>577</v>
      </c>
      <c r="H22" s="67"/>
      <c r="I22" s="230"/>
    </row>
    <row r="23" spans="1:9" s="15" customFormat="1" ht="25.5">
      <c r="A23" s="101"/>
      <c r="B23" s="16"/>
      <c r="C23" s="101"/>
      <c r="D23" s="230"/>
      <c r="E23" s="463">
        <v>2</v>
      </c>
      <c r="F23" s="353" t="s">
        <v>578</v>
      </c>
      <c r="G23" s="45" t="s">
        <v>466</v>
      </c>
      <c r="H23" s="67">
        <v>0.6</v>
      </c>
      <c r="I23" s="230"/>
    </row>
    <row r="24" spans="1:9" s="15" customFormat="1" ht="12.75">
      <c r="A24" s="101"/>
      <c r="B24" s="102" t="s">
        <v>18</v>
      </c>
      <c r="C24" s="285">
        <v>0.05</v>
      </c>
      <c r="D24" s="286"/>
      <c r="E24" s="287"/>
      <c r="F24" s="380" t="s">
        <v>49</v>
      </c>
      <c r="G24" s="367"/>
      <c r="H24" s="193">
        <f>61269.8/523816</f>
        <v>0.11696817202987309</v>
      </c>
      <c r="I24" s="286"/>
    </row>
    <row r="25" spans="1:9" s="4" customFormat="1" ht="12.75">
      <c r="A25" s="105">
        <f>SUM(A11:A24)</f>
        <v>11</v>
      </c>
      <c r="B25" s="106"/>
      <c r="C25" s="105">
        <f>SUM(C11:C24)</f>
        <v>9.55</v>
      </c>
      <c r="D25" s="106"/>
      <c r="E25" s="108">
        <f>SUM(E11:E24)</f>
        <v>11</v>
      </c>
      <c r="F25" s="109"/>
      <c r="G25" s="110"/>
      <c r="H25" s="111">
        <f>SUM(H11:H24)</f>
        <v>10.016968172029875</v>
      </c>
      <c r="I25" s="106"/>
    </row>
    <row r="26" spans="5:7" s="4" customFormat="1" ht="12.75">
      <c r="E26" s="289"/>
      <c r="F26" s="26"/>
      <c r="G26" s="19"/>
    </row>
  </sheetData>
  <sheetProtection/>
  <printOptions/>
  <pageMargins left="0.7" right="0.7" top="0.75" bottom="0.75" header="0.3" footer="0.3"/>
  <pageSetup orientation="portrait" paperSize="9"/>
  <legacyDrawing r:id="rId2"/>
</worksheet>
</file>

<file path=xl/worksheets/sheet37.xml><?xml version="1.0" encoding="utf-8"?>
<worksheet xmlns="http://schemas.openxmlformats.org/spreadsheetml/2006/main" xmlns:r="http://schemas.openxmlformats.org/officeDocument/2006/relationships">
  <dimension ref="A1:J62"/>
  <sheetViews>
    <sheetView zoomScalePageLayoutView="0" workbookViewId="0" topLeftCell="A1">
      <selection activeCell="H11" sqref="H11"/>
    </sheetView>
  </sheetViews>
  <sheetFormatPr defaultColWidth="9.33203125" defaultRowHeight="12.75"/>
  <cols>
    <col min="1" max="1" width="7.66015625" style="0" customWidth="1"/>
    <col min="2" max="2" width="31.5" style="0" customWidth="1"/>
    <col min="3" max="3" width="9.33203125" style="0" customWidth="1"/>
    <col min="4" max="4" width="1.66796875" style="0" customWidth="1"/>
    <col min="5" max="5" width="6.33203125" style="85" bestFit="1" customWidth="1"/>
    <col min="6" max="6" width="20.5" style="28" bestFit="1" customWidth="1"/>
    <col min="7" max="7" width="24.16015625" style="21" customWidth="1"/>
    <col min="8" max="8" width="10.83203125" style="0" customWidth="1"/>
    <col min="9" max="9" width="2.16015625" style="0" customWidth="1"/>
    <col min="10" max="10" width="11.66015625" style="0" bestFit="1" customWidth="1"/>
  </cols>
  <sheetData>
    <row r="1" spans="1:9" s="5" customFormat="1" ht="12.75">
      <c r="A1" s="1" t="s">
        <v>0</v>
      </c>
      <c r="B1" s="6"/>
      <c r="C1" s="6"/>
      <c r="D1" s="6"/>
      <c r="E1" s="77"/>
      <c r="F1" s="27"/>
      <c r="G1" s="20"/>
      <c r="H1" s="6"/>
      <c r="I1" s="6"/>
    </row>
    <row r="2" spans="1:9" s="5" customFormat="1" ht="13.5" customHeight="1">
      <c r="A2" s="6"/>
      <c r="B2" s="6"/>
      <c r="C2" s="6"/>
      <c r="D2" s="6"/>
      <c r="E2" s="77"/>
      <c r="F2" s="27"/>
      <c r="G2" s="406" t="s">
        <v>495</v>
      </c>
      <c r="H2" s="6"/>
      <c r="I2" s="6"/>
    </row>
    <row r="3" spans="1:8" s="5" customFormat="1" ht="12.75">
      <c r="A3" s="1" t="s">
        <v>35</v>
      </c>
      <c r="E3" s="85"/>
      <c r="F3" s="28"/>
      <c r="G3" s="21" t="s">
        <v>496</v>
      </c>
      <c r="H3" s="127">
        <v>16.6</v>
      </c>
    </row>
    <row r="4" spans="1:10" s="1" customFormat="1" ht="12.75">
      <c r="A4" s="1" t="s">
        <v>497</v>
      </c>
      <c r="B4" s="5"/>
      <c r="C4" s="5"/>
      <c r="D4" s="5"/>
      <c r="E4" s="85"/>
      <c r="F4" s="28"/>
      <c r="G4" s="21" t="s">
        <v>498</v>
      </c>
      <c r="H4" s="5">
        <f>-0.9</f>
        <v>-0.9</v>
      </c>
      <c r="I4" s="5"/>
      <c r="J4" s="5"/>
    </row>
    <row r="5" spans="2:10" s="1" customFormat="1" ht="12" customHeight="1">
      <c r="B5" s="5"/>
      <c r="C5" s="5"/>
      <c r="D5" s="5"/>
      <c r="E5" s="85"/>
      <c r="F5" s="28"/>
      <c r="G5" s="5" t="s">
        <v>499</v>
      </c>
      <c r="H5" s="5">
        <v>-0.9</v>
      </c>
      <c r="I5" s="5"/>
      <c r="J5" s="5"/>
    </row>
    <row r="6" spans="1:9" s="5" customFormat="1" ht="12.75">
      <c r="A6" s="6" t="s">
        <v>1</v>
      </c>
      <c r="B6" s="6"/>
      <c r="C6" s="6"/>
      <c r="D6" s="6"/>
      <c r="E6" s="80"/>
      <c r="F6" s="81"/>
      <c r="G6" s="21" t="s">
        <v>500</v>
      </c>
      <c r="H6" s="5">
        <f>-0.3</f>
        <v>-0.3</v>
      </c>
      <c r="I6" s="1"/>
    </row>
    <row r="7" spans="1:8" s="5" customFormat="1" ht="13.5" thickBot="1">
      <c r="A7" s="6" t="s">
        <v>73</v>
      </c>
      <c r="B7" s="407"/>
      <c r="C7" s="407"/>
      <c r="D7" s="407"/>
      <c r="E7" s="85"/>
      <c r="F7" s="28"/>
      <c r="G7" s="21"/>
      <c r="H7" s="408">
        <f>SUM(H3:H6)</f>
        <v>14.5</v>
      </c>
    </row>
    <row r="8" spans="5:7" s="5" customFormat="1" ht="13.5" thickTop="1">
      <c r="E8" s="85"/>
      <c r="F8" s="28"/>
      <c r="G8" s="21"/>
    </row>
    <row r="9" spans="2:7" s="409" customFormat="1" ht="14.25">
      <c r="B9" s="489" t="s">
        <v>37</v>
      </c>
      <c r="C9" s="490"/>
      <c r="E9" s="410"/>
      <c r="G9" s="411" t="s">
        <v>501</v>
      </c>
    </row>
    <row r="10" spans="2:7" s="65" customFormat="1" ht="8.25" customHeight="1">
      <c r="B10" s="63"/>
      <c r="E10" s="412"/>
      <c r="F10" s="66"/>
      <c r="G10" s="63"/>
    </row>
    <row r="11" spans="1:8" s="413" customFormat="1" ht="24.75" customHeight="1">
      <c r="A11" s="491" t="s">
        <v>502</v>
      </c>
      <c r="B11" s="492"/>
      <c r="C11" s="193">
        <f>H7</f>
        <v>14.5</v>
      </c>
      <c r="E11" s="414"/>
      <c r="F11" s="491" t="s">
        <v>503</v>
      </c>
      <c r="G11" s="492" t="s">
        <v>504</v>
      </c>
      <c r="H11" s="193">
        <f>H26+H32+H40+H48+H55+H61-H12</f>
        <v>13.242659254394674</v>
      </c>
    </row>
    <row r="12" spans="1:8" s="413" customFormat="1" ht="24.75" customHeight="1">
      <c r="A12" s="491" t="s">
        <v>505</v>
      </c>
      <c r="B12" s="492"/>
      <c r="C12" s="193">
        <f>C25+C39+C47+C54+C60</f>
        <v>0.7633690263551198</v>
      </c>
      <c r="E12" s="414"/>
      <c r="F12" s="491" t="s">
        <v>506</v>
      </c>
      <c r="G12" s="492"/>
      <c r="H12" s="193">
        <f>291944/523816</f>
        <v>0.5573407456053271</v>
      </c>
    </row>
    <row r="13" spans="1:8" s="413" customFormat="1" ht="24.75" customHeight="1">
      <c r="A13" s="491" t="s">
        <v>507</v>
      </c>
      <c r="B13" s="492"/>
      <c r="C13" s="193">
        <f>SUM(C11:C12)</f>
        <v>15.26336902635512</v>
      </c>
      <c r="E13" s="414"/>
      <c r="F13" s="491" t="s">
        <v>508</v>
      </c>
      <c r="G13" s="492"/>
      <c r="H13" s="193">
        <f>SUM(H11:H12)</f>
        <v>13.8</v>
      </c>
    </row>
    <row r="14" spans="1:7" s="5" customFormat="1" ht="12.75">
      <c r="A14" s="1"/>
      <c r="E14" s="85"/>
      <c r="F14" s="28"/>
      <c r="G14" s="21"/>
    </row>
    <row r="15" spans="1:7" s="5" customFormat="1" ht="12.75">
      <c r="A15" s="1" t="s">
        <v>509</v>
      </c>
      <c r="E15" s="85"/>
      <c r="F15" s="28"/>
      <c r="G15" s="21"/>
    </row>
    <row r="16" spans="1:9" s="15" customFormat="1" ht="25.5">
      <c r="A16" s="101">
        <v>1</v>
      </c>
      <c r="B16" s="102" t="s">
        <v>19</v>
      </c>
      <c r="C16" s="48">
        <f>+A16*1.1</f>
        <v>1.1</v>
      </c>
      <c r="D16" s="59"/>
      <c r="E16" s="40">
        <v>1</v>
      </c>
      <c r="F16" s="16" t="s">
        <v>6</v>
      </c>
      <c r="G16" s="45" t="s">
        <v>510</v>
      </c>
      <c r="H16" s="74">
        <v>1.3</v>
      </c>
      <c r="I16" s="59"/>
    </row>
    <row r="17" spans="1:9" s="15" customFormat="1" ht="25.5">
      <c r="A17" s="101">
        <v>5</v>
      </c>
      <c r="B17" s="264" t="s">
        <v>14</v>
      </c>
      <c r="C17" s="101">
        <f>0.9*A17</f>
        <v>4.5</v>
      </c>
      <c r="D17" s="103"/>
      <c r="E17" s="40"/>
      <c r="F17" s="16" t="s">
        <v>446</v>
      </c>
      <c r="G17" s="45" t="s">
        <v>511</v>
      </c>
      <c r="H17" s="74"/>
      <c r="I17" s="103"/>
    </row>
    <row r="18" spans="1:9" s="15" customFormat="1" ht="25.5">
      <c r="A18" s="101">
        <v>-1</v>
      </c>
      <c r="B18" s="264" t="s">
        <v>512</v>
      </c>
      <c r="C18" s="101">
        <f>0.9*A18</f>
        <v>-0.9</v>
      </c>
      <c r="D18" s="103"/>
      <c r="E18" s="40">
        <v>2</v>
      </c>
      <c r="F18" s="16" t="s">
        <v>513</v>
      </c>
      <c r="G18" s="45" t="s">
        <v>514</v>
      </c>
      <c r="H18" s="74">
        <v>1</v>
      </c>
      <c r="I18" s="103"/>
    </row>
    <row r="19" spans="1:9" s="15" customFormat="1" ht="12.75">
      <c r="A19" s="101"/>
      <c r="B19" s="264"/>
      <c r="C19" s="101"/>
      <c r="D19" s="103"/>
      <c r="E19" s="40"/>
      <c r="F19" s="16"/>
      <c r="G19" s="45" t="s">
        <v>515</v>
      </c>
      <c r="H19" s="74">
        <v>1</v>
      </c>
      <c r="I19" s="103"/>
    </row>
    <row r="20" spans="1:9" s="15" customFormat="1" ht="38.25">
      <c r="A20" s="101"/>
      <c r="B20" s="102"/>
      <c r="C20" s="101"/>
      <c r="D20" s="103"/>
      <c r="E20" s="16"/>
      <c r="F20" s="16"/>
      <c r="G20" s="45" t="s">
        <v>516</v>
      </c>
      <c r="H20" s="67"/>
      <c r="I20" s="103"/>
    </row>
    <row r="21" spans="1:9" s="15" customFormat="1" ht="12.75">
      <c r="A21" s="101"/>
      <c r="B21" s="102"/>
      <c r="C21" s="101"/>
      <c r="D21" s="103"/>
      <c r="E21" s="62">
        <v>3</v>
      </c>
      <c r="F21" s="16" t="s">
        <v>14</v>
      </c>
      <c r="G21" s="45" t="s">
        <v>517</v>
      </c>
      <c r="H21" s="67">
        <v>0.9</v>
      </c>
      <c r="I21" s="103"/>
    </row>
    <row r="22" spans="1:9" s="15" customFormat="1" ht="12.75">
      <c r="A22" s="101"/>
      <c r="B22" s="102"/>
      <c r="C22" s="101"/>
      <c r="D22" s="103"/>
      <c r="E22" s="40"/>
      <c r="F22" s="16"/>
      <c r="G22" s="45" t="s">
        <v>518</v>
      </c>
      <c r="H22" s="67">
        <v>0.9</v>
      </c>
      <c r="I22" s="103"/>
    </row>
    <row r="23" spans="1:9" s="15" customFormat="1" ht="12.75">
      <c r="A23" s="101"/>
      <c r="B23" s="102"/>
      <c r="C23" s="101"/>
      <c r="D23" s="103"/>
      <c r="E23" s="40">
        <v>-1</v>
      </c>
      <c r="F23" s="16"/>
      <c r="G23" s="45" t="s">
        <v>519</v>
      </c>
      <c r="H23" s="67">
        <v>-0.9</v>
      </c>
      <c r="I23" s="103"/>
    </row>
    <row r="24" spans="1:9" s="15" customFormat="1" ht="25.5">
      <c r="A24" s="101"/>
      <c r="B24" s="102" t="s">
        <v>520</v>
      </c>
      <c r="C24" s="101"/>
      <c r="D24" s="103"/>
      <c r="E24" s="40"/>
      <c r="F24" s="16"/>
      <c r="G24" s="45"/>
      <c r="H24" s="67"/>
      <c r="I24" s="103"/>
    </row>
    <row r="25" spans="1:9" s="15" customFormat="1" ht="25.5">
      <c r="A25" s="101"/>
      <c r="B25" s="102" t="s">
        <v>18</v>
      </c>
      <c r="C25" s="303">
        <v>0.2</v>
      </c>
      <c r="D25" s="103"/>
      <c r="E25" s="40"/>
      <c r="F25" s="61" t="s">
        <v>18</v>
      </c>
      <c r="G25" s="45" t="s">
        <v>521</v>
      </c>
      <c r="H25" s="67">
        <v>0</v>
      </c>
      <c r="I25" s="103"/>
    </row>
    <row r="26" spans="1:9" s="4" customFormat="1" ht="12.75">
      <c r="A26" s="105">
        <f>SUM(A16:A25)</f>
        <v>5</v>
      </c>
      <c r="B26" s="106"/>
      <c r="C26" s="321">
        <f>SUM(C16:C25)</f>
        <v>4.8999999999999995</v>
      </c>
      <c r="D26" s="106"/>
      <c r="E26" s="108">
        <f>SUM(E16:E25)</f>
        <v>5</v>
      </c>
      <c r="F26" s="109"/>
      <c r="G26" s="110"/>
      <c r="H26" s="321">
        <f>SUM(H16:H25)</f>
        <v>4.2</v>
      </c>
      <c r="I26" s="106"/>
    </row>
    <row r="27" spans="5:8" s="4" customFormat="1" ht="12.75">
      <c r="E27" s="415"/>
      <c r="F27" s="416"/>
      <c r="G27" s="278"/>
      <c r="H27" s="278"/>
    </row>
    <row r="28" spans="1:8" s="5" customFormat="1" ht="12.75">
      <c r="A28" s="1" t="s">
        <v>522</v>
      </c>
      <c r="B28" s="1"/>
      <c r="E28" s="417"/>
      <c r="F28" s="418"/>
      <c r="G28" s="419"/>
      <c r="H28" s="420"/>
    </row>
    <row r="29" spans="1:9" s="4" customFormat="1" ht="12.75">
      <c r="A29" s="91">
        <v>1</v>
      </c>
      <c r="B29" s="146" t="s">
        <v>42</v>
      </c>
      <c r="C29" s="99">
        <f>+A29*1</f>
        <v>1</v>
      </c>
      <c r="D29" s="100"/>
      <c r="E29" s="62"/>
      <c r="F29" s="16"/>
      <c r="G29" s="45"/>
      <c r="H29" s="98"/>
      <c r="I29" s="100"/>
    </row>
    <row r="30" spans="1:9" s="4" customFormat="1" ht="38.25">
      <c r="A30" s="91">
        <v>1</v>
      </c>
      <c r="B30" s="146" t="s">
        <v>247</v>
      </c>
      <c r="C30" s="91">
        <f>+A30*0.9</f>
        <v>0.9</v>
      </c>
      <c r="D30" s="93"/>
      <c r="E30" s="62">
        <v>2</v>
      </c>
      <c r="F30" s="16" t="s">
        <v>14</v>
      </c>
      <c r="G30" s="45" t="s">
        <v>523</v>
      </c>
      <c r="H30" s="95">
        <v>0.9</v>
      </c>
      <c r="I30" s="93"/>
    </row>
    <row r="31" spans="1:9" s="4" customFormat="1" ht="16.5" customHeight="1">
      <c r="A31" s="91"/>
      <c r="B31" s="146"/>
      <c r="C31" s="91"/>
      <c r="D31" s="93"/>
      <c r="E31" s="62"/>
      <c r="F31" s="16"/>
      <c r="G31" s="45" t="s">
        <v>109</v>
      </c>
      <c r="H31" s="95">
        <v>0.9</v>
      </c>
      <c r="I31" s="93"/>
    </row>
    <row r="32" spans="1:9" s="4" customFormat="1" ht="12.75">
      <c r="A32" s="71">
        <f>SUM(A29:A31)</f>
        <v>2</v>
      </c>
      <c r="B32" s="106"/>
      <c r="C32" s="71">
        <f>SUM(C29:C31)</f>
        <v>1.9</v>
      </c>
      <c r="D32" s="106"/>
      <c r="E32" s="71">
        <f>SUM(E29:E31)</f>
        <v>2</v>
      </c>
      <c r="F32" s="109"/>
      <c r="G32" s="110"/>
      <c r="H32" s="71">
        <f>SUM(H29:H31)</f>
        <v>1.8</v>
      </c>
      <c r="I32" s="106"/>
    </row>
    <row r="33" spans="1:9" s="4" customFormat="1" ht="12.75">
      <c r="A33" s="421"/>
      <c r="B33" s="368"/>
      <c r="C33" s="421"/>
      <c r="D33" s="421"/>
      <c r="E33" s="422"/>
      <c r="F33" s="423"/>
      <c r="G33" s="424"/>
      <c r="H33" s="425"/>
      <c r="I33" s="421"/>
    </row>
    <row r="34" spans="1:8" s="5" customFormat="1" ht="12.75">
      <c r="A34" s="1" t="s">
        <v>524</v>
      </c>
      <c r="E34" s="417"/>
      <c r="F34" s="418"/>
      <c r="G34" s="419"/>
      <c r="H34" s="420"/>
    </row>
    <row r="35" spans="1:9" s="15" customFormat="1" ht="12.75">
      <c r="A35" s="101">
        <v>1</v>
      </c>
      <c r="B35" s="102" t="s">
        <v>42</v>
      </c>
      <c r="C35" s="229">
        <v>1</v>
      </c>
      <c r="D35" s="230"/>
      <c r="E35" s="40">
        <v>1</v>
      </c>
      <c r="F35" s="16" t="s">
        <v>42</v>
      </c>
      <c r="G35" s="45" t="s">
        <v>525</v>
      </c>
      <c r="H35" s="74">
        <v>1</v>
      </c>
      <c r="I35" s="230"/>
    </row>
    <row r="36" spans="1:9" s="15" customFormat="1" ht="63.75">
      <c r="A36" s="101">
        <v>1</v>
      </c>
      <c r="B36" s="102" t="s">
        <v>46</v>
      </c>
      <c r="C36" s="101">
        <f>0.9*A36</f>
        <v>0.9</v>
      </c>
      <c r="D36" s="103"/>
      <c r="E36" s="40">
        <v>2</v>
      </c>
      <c r="F36" s="16" t="s">
        <v>46</v>
      </c>
      <c r="G36" s="45" t="s">
        <v>526</v>
      </c>
      <c r="H36" s="74">
        <v>0.9</v>
      </c>
      <c r="I36" s="103"/>
    </row>
    <row r="37" spans="1:9" s="15" customFormat="1" ht="12.75">
      <c r="A37" s="101"/>
      <c r="B37" s="102"/>
      <c r="C37" s="101"/>
      <c r="D37" s="103"/>
      <c r="E37" s="40"/>
      <c r="F37" s="16"/>
      <c r="G37" s="45"/>
      <c r="H37" s="74"/>
      <c r="I37" s="103"/>
    </row>
    <row r="38" spans="1:9" s="15" customFormat="1" ht="37.5" customHeight="1">
      <c r="A38" s="101">
        <v>1</v>
      </c>
      <c r="B38" s="61" t="s">
        <v>527</v>
      </c>
      <c r="C38" s="101">
        <v>0.9</v>
      </c>
      <c r="D38" s="103"/>
      <c r="E38" s="40"/>
      <c r="F38" s="16"/>
      <c r="G38" s="45" t="s">
        <v>528</v>
      </c>
      <c r="H38" s="74">
        <v>0.9</v>
      </c>
      <c r="I38" s="103"/>
    </row>
    <row r="39" spans="1:9" s="15" customFormat="1" ht="12.75">
      <c r="A39" s="102"/>
      <c r="B39" s="264" t="s">
        <v>22</v>
      </c>
      <c r="C39" s="267">
        <v>0.1</v>
      </c>
      <c r="D39" s="426"/>
      <c r="E39" s="61"/>
      <c r="F39" s="61" t="s">
        <v>22</v>
      </c>
      <c r="G39" s="45" t="s">
        <v>521</v>
      </c>
      <c r="H39" s="74">
        <v>0</v>
      </c>
      <c r="I39" s="426"/>
    </row>
    <row r="40" spans="1:10" s="4" customFormat="1" ht="12.75">
      <c r="A40" s="105">
        <f>SUM(A35:A38)</f>
        <v>3</v>
      </c>
      <c r="B40" s="106"/>
      <c r="C40" s="321">
        <f>SUM(C35:C39)</f>
        <v>2.9</v>
      </c>
      <c r="D40" s="106"/>
      <c r="E40" s="108">
        <f>SUM(E35:E38)</f>
        <v>3</v>
      </c>
      <c r="F40" s="109"/>
      <c r="G40" s="110"/>
      <c r="H40" s="321">
        <f>SUM(H35:H39)</f>
        <v>2.8</v>
      </c>
      <c r="I40" s="106"/>
      <c r="J40" s="368"/>
    </row>
    <row r="41" spans="5:8" s="4" customFormat="1" ht="12.75">
      <c r="E41" s="415"/>
      <c r="F41" s="416"/>
      <c r="G41" s="427"/>
      <c r="H41" s="428"/>
    </row>
    <row r="42" spans="1:8" s="5" customFormat="1" ht="12.75">
      <c r="A42" s="1" t="s">
        <v>529</v>
      </c>
      <c r="B42" s="1"/>
      <c r="E42" s="417"/>
      <c r="F42" s="418"/>
      <c r="G42" s="419"/>
      <c r="H42" s="420"/>
    </row>
    <row r="43" spans="1:9" s="15" customFormat="1" ht="12.75">
      <c r="A43" s="101">
        <v>1</v>
      </c>
      <c r="B43" s="102" t="s">
        <v>6</v>
      </c>
      <c r="C43" s="229">
        <f>+A43*1.3</f>
        <v>1.3</v>
      </c>
      <c r="D43" s="230"/>
      <c r="E43" s="40">
        <v>1</v>
      </c>
      <c r="F43" s="292" t="s">
        <v>39</v>
      </c>
      <c r="G43" s="45" t="s">
        <v>530</v>
      </c>
      <c r="H43" s="152">
        <v>1.1</v>
      </c>
      <c r="I43" s="230"/>
    </row>
    <row r="44" spans="1:9" s="15" customFormat="1" ht="12.75">
      <c r="A44" s="101">
        <v>1</v>
      </c>
      <c r="B44" s="102" t="s">
        <v>42</v>
      </c>
      <c r="C44" s="229">
        <f>+A44*1</f>
        <v>1</v>
      </c>
      <c r="D44" s="429"/>
      <c r="E44" s="40">
        <v>2</v>
      </c>
      <c r="F44" s="16" t="s">
        <v>42</v>
      </c>
      <c r="G44" s="45" t="s">
        <v>531</v>
      </c>
      <c r="H44" s="74">
        <v>1</v>
      </c>
      <c r="I44" s="429"/>
    </row>
    <row r="45" spans="1:9" s="15" customFormat="1" ht="12.75">
      <c r="A45" s="279"/>
      <c r="B45" s="280"/>
      <c r="C45" s="279"/>
      <c r="D45" s="429"/>
      <c r="E45" s="281"/>
      <c r="F45" s="269"/>
      <c r="G45" s="316" t="s">
        <v>532</v>
      </c>
      <c r="H45" s="263">
        <v>1</v>
      </c>
      <c r="I45" s="429"/>
    </row>
    <row r="46" spans="1:9" s="15" customFormat="1" ht="12.75">
      <c r="A46" s="101">
        <v>1</v>
      </c>
      <c r="B46" s="102" t="s">
        <v>46</v>
      </c>
      <c r="C46" s="101">
        <f>+A46*0.9</f>
        <v>0.9</v>
      </c>
      <c r="D46" s="429"/>
      <c r="E46" s="40"/>
      <c r="F46" s="16"/>
      <c r="G46" s="45"/>
      <c r="H46" s="67"/>
      <c r="I46" s="429"/>
    </row>
    <row r="47" spans="1:10" s="15" customFormat="1" ht="12.75">
      <c r="A47" s="101"/>
      <c r="B47" s="264" t="s">
        <v>22</v>
      </c>
      <c r="C47" s="231">
        <v>0.03</v>
      </c>
      <c r="D47" s="302"/>
      <c r="E47" s="61"/>
      <c r="F47" s="61" t="s">
        <v>22</v>
      </c>
      <c r="G47" s="45" t="s">
        <v>521</v>
      </c>
      <c r="H47" s="263"/>
      <c r="I47" s="302"/>
      <c r="J47" s="14"/>
    </row>
    <row r="48" spans="1:9" s="4" customFormat="1" ht="12.75">
      <c r="A48" s="71">
        <f>SUM(A43:A47)</f>
        <v>3</v>
      </c>
      <c r="B48" s="106"/>
      <c r="C48" s="71">
        <f>SUM(C43:C47)</f>
        <v>3.2299999999999995</v>
      </c>
      <c r="D48" s="106"/>
      <c r="E48" s="108">
        <f>SUM(E43:E46)</f>
        <v>3</v>
      </c>
      <c r="F48" s="109"/>
      <c r="G48" s="110"/>
      <c r="H48" s="321">
        <f>SUM(H43:H47)</f>
        <v>3.1</v>
      </c>
      <c r="I48" s="106"/>
    </row>
    <row r="49" spans="5:8" s="4" customFormat="1" ht="12.75">
      <c r="E49" s="415"/>
      <c r="F49" s="416"/>
      <c r="G49" s="427"/>
      <c r="H49" s="428"/>
    </row>
    <row r="50" spans="1:8" s="5" customFormat="1" ht="12.75">
      <c r="A50" s="1" t="s">
        <v>533</v>
      </c>
      <c r="E50" s="417"/>
      <c r="F50" s="418"/>
      <c r="G50" s="419"/>
      <c r="H50" s="420"/>
    </row>
    <row r="51" spans="1:9" s="15" customFormat="1" ht="12.75">
      <c r="A51" s="101">
        <v>1</v>
      </c>
      <c r="B51" s="102" t="s">
        <v>42</v>
      </c>
      <c r="C51" s="229">
        <f>+A51*1</f>
        <v>1</v>
      </c>
      <c r="D51" s="230"/>
      <c r="E51" s="40">
        <v>1</v>
      </c>
      <c r="F51" s="353" t="s">
        <v>42</v>
      </c>
      <c r="G51" s="149" t="s">
        <v>534</v>
      </c>
      <c r="H51" s="263">
        <v>1</v>
      </c>
      <c r="I51" s="230"/>
    </row>
    <row r="52" spans="1:9" s="15" customFormat="1" ht="12.75">
      <c r="A52" s="101">
        <v>1</v>
      </c>
      <c r="B52" s="102" t="s">
        <v>46</v>
      </c>
      <c r="C52" s="101">
        <f>+A52*0.9</f>
        <v>0.9</v>
      </c>
      <c r="D52" s="103"/>
      <c r="E52" s="40">
        <v>1</v>
      </c>
      <c r="F52" s="16" t="s">
        <v>46</v>
      </c>
      <c r="G52" s="45" t="s">
        <v>88</v>
      </c>
      <c r="H52" s="67">
        <v>0.9</v>
      </c>
      <c r="I52" s="103"/>
    </row>
    <row r="53" spans="1:9" s="15" customFormat="1" ht="12.75">
      <c r="A53" s="101"/>
      <c r="B53" s="264"/>
      <c r="C53" s="101"/>
      <c r="D53" s="103"/>
      <c r="E53" s="40"/>
      <c r="F53" s="16"/>
      <c r="G53" s="45"/>
      <c r="H53" s="67"/>
      <c r="I53" s="103"/>
    </row>
    <row r="54" spans="1:10" s="15" customFormat="1" ht="12.75">
      <c r="A54" s="101"/>
      <c r="B54" s="264" t="s">
        <v>18</v>
      </c>
      <c r="C54" s="267">
        <v>0.1</v>
      </c>
      <c r="D54" s="103"/>
      <c r="E54" s="287"/>
      <c r="F54" s="264" t="s">
        <v>22</v>
      </c>
      <c r="G54" s="288" t="s">
        <v>521</v>
      </c>
      <c r="H54" s="67"/>
      <c r="I54" s="103"/>
      <c r="J54" s="14"/>
    </row>
    <row r="55" spans="1:9" s="4" customFormat="1" ht="12.75">
      <c r="A55" s="105">
        <f>SUM(A51:A54)</f>
        <v>2</v>
      </c>
      <c r="B55" s="106"/>
      <c r="C55" s="321">
        <f>SUM(C51:C54)</f>
        <v>2</v>
      </c>
      <c r="D55" s="106"/>
      <c r="E55" s="108">
        <f>SUM(E51:E54)</f>
        <v>2</v>
      </c>
      <c r="F55" s="109"/>
      <c r="G55" s="110"/>
      <c r="H55" s="105">
        <f>SUM(H51:H54)</f>
        <v>1.9</v>
      </c>
      <c r="I55" s="106"/>
    </row>
    <row r="56" spans="1:9" s="4" customFormat="1" ht="12.75">
      <c r="A56" s="167"/>
      <c r="B56" s="167"/>
      <c r="C56" s="167"/>
      <c r="D56" s="167"/>
      <c r="E56" s="289"/>
      <c r="F56" s="26"/>
      <c r="G56" s="19"/>
      <c r="H56" s="167"/>
      <c r="I56" s="167"/>
    </row>
    <row r="57" spans="1:8" s="5" customFormat="1" ht="12.75">
      <c r="A57" s="1" t="s">
        <v>535</v>
      </c>
      <c r="E57" s="417"/>
      <c r="F57" s="418"/>
      <c r="G57" s="419"/>
      <c r="H57" s="420"/>
    </row>
    <row r="58" spans="1:9" s="15" customFormat="1" ht="12.75">
      <c r="A58" s="101"/>
      <c r="B58" s="102"/>
      <c r="C58" s="229"/>
      <c r="D58" s="230"/>
      <c r="E58" s="40"/>
      <c r="F58" s="292"/>
      <c r="G58" s="149"/>
      <c r="H58" s="67"/>
      <c r="I58" s="230"/>
    </row>
    <row r="59" spans="1:10" s="15" customFormat="1" ht="12.75">
      <c r="A59" s="101"/>
      <c r="B59" s="264"/>
      <c r="C59" s="231"/>
      <c r="D59" s="103"/>
      <c r="E59" s="40"/>
      <c r="F59" s="61"/>
      <c r="G59" s="45"/>
      <c r="H59" s="67"/>
      <c r="I59" s="103"/>
      <c r="J59" s="14"/>
    </row>
    <row r="60" spans="1:10" s="15" customFormat="1" ht="12.75">
      <c r="A60" s="101"/>
      <c r="B60" s="264" t="s">
        <v>536</v>
      </c>
      <c r="C60" s="267">
        <f>146325/438928</f>
        <v>0.3333690263551197</v>
      </c>
      <c r="D60" s="103"/>
      <c r="E60" s="287"/>
      <c r="F60" s="264" t="s">
        <v>22</v>
      </c>
      <c r="G60" s="288" t="s">
        <v>521</v>
      </c>
      <c r="H60" s="67"/>
      <c r="I60" s="103"/>
      <c r="J60" s="14"/>
    </row>
    <row r="61" spans="1:9" s="4" customFormat="1" ht="12.75">
      <c r="A61" s="105">
        <f>SUM(A58:A60)</f>
        <v>0</v>
      </c>
      <c r="B61" s="106"/>
      <c r="C61" s="321">
        <f>SUM(C58:C60)</f>
        <v>0.3333690263551197</v>
      </c>
      <c r="D61" s="106"/>
      <c r="E61" s="108">
        <f>SUM(E58:E60)</f>
        <v>0</v>
      </c>
      <c r="F61" s="109"/>
      <c r="G61" s="110"/>
      <c r="H61" s="105">
        <f>SUM(H58:H60)</f>
        <v>0</v>
      </c>
      <c r="I61" s="106"/>
    </row>
    <row r="62" spans="1:9" s="402" customFormat="1" ht="12.75">
      <c r="A62" s="107"/>
      <c r="B62" s="430"/>
      <c r="C62" s="107"/>
      <c r="D62" s="430"/>
      <c r="E62" s="431"/>
      <c r="F62" s="432"/>
      <c r="G62" s="400"/>
      <c r="H62" s="107"/>
      <c r="I62" s="430"/>
    </row>
  </sheetData>
  <sheetProtection/>
  <mergeCells count="7">
    <mergeCell ref="B9:C9"/>
    <mergeCell ref="A11:B11"/>
    <mergeCell ref="F11:G11"/>
    <mergeCell ref="A12:B12"/>
    <mergeCell ref="F12:G12"/>
    <mergeCell ref="A13:B13"/>
    <mergeCell ref="F13:G13"/>
  </mergeCells>
  <printOptions/>
  <pageMargins left="0.7" right="0.7" top="0.75" bottom="0.75" header="0.3" footer="0.3"/>
  <pageSetup orientation="portrait" paperSize="9"/>
  <legacyDrawing r:id="rId2"/>
</worksheet>
</file>

<file path=xl/worksheets/sheet38.xml><?xml version="1.0" encoding="utf-8"?>
<worksheet xmlns="http://schemas.openxmlformats.org/spreadsheetml/2006/main" xmlns:r="http://schemas.openxmlformats.org/officeDocument/2006/relationships">
  <dimension ref="A1:J27"/>
  <sheetViews>
    <sheetView zoomScalePageLayoutView="0" workbookViewId="0" topLeftCell="A1">
      <selection activeCell="H25" sqref="H25"/>
    </sheetView>
  </sheetViews>
  <sheetFormatPr defaultColWidth="9.33203125" defaultRowHeight="12.75"/>
  <cols>
    <col min="1" max="1" width="9" style="128" customWidth="1"/>
    <col min="2" max="2" width="29.83203125" style="4" customWidth="1"/>
    <col min="3" max="3" width="9" style="0" customWidth="1"/>
    <col min="4" max="4" width="1.66796875" style="129" customWidth="1"/>
    <col min="5" max="5" width="5.83203125" style="125" customWidth="1"/>
    <col min="6" max="6" width="17.33203125" style="126" customWidth="1"/>
    <col min="7" max="7" width="29" style="21" customWidth="1"/>
    <col min="8" max="8" width="9" style="130" customWidth="1"/>
    <col min="9" max="9" width="1.66796875" style="129" customWidth="1"/>
  </cols>
  <sheetData>
    <row r="1" spans="1:9" s="5" customFormat="1" ht="12.75">
      <c r="A1" s="114" t="s">
        <v>0</v>
      </c>
      <c r="B1" s="6"/>
      <c r="C1" s="6"/>
      <c r="D1" s="115"/>
      <c r="E1" s="116"/>
      <c r="F1" s="117"/>
      <c r="G1" s="20"/>
      <c r="H1" s="118"/>
      <c r="I1" s="115"/>
    </row>
    <row r="2" spans="1:9" s="5" customFormat="1" ht="12.75">
      <c r="A2" s="119"/>
      <c r="B2" s="6"/>
      <c r="C2" s="6"/>
      <c r="D2" s="115"/>
      <c r="E2" s="116"/>
      <c r="F2" s="117"/>
      <c r="G2" s="20"/>
      <c r="H2" s="118"/>
      <c r="I2" s="115"/>
    </row>
    <row r="3" spans="1:10" s="5" customFormat="1" ht="12.75">
      <c r="A3" s="114" t="s">
        <v>1</v>
      </c>
      <c r="B3" s="6"/>
      <c r="C3" s="1"/>
      <c r="D3" s="120"/>
      <c r="E3" s="121"/>
      <c r="F3" s="122"/>
      <c r="G3" s="82"/>
      <c r="H3" s="123"/>
      <c r="I3" s="120"/>
      <c r="J3"/>
    </row>
    <row r="4" spans="1:10" s="5" customFormat="1" ht="12.75">
      <c r="A4" s="114" t="s">
        <v>73</v>
      </c>
      <c r="D4" s="124"/>
      <c r="E4" s="125"/>
      <c r="F4" s="126"/>
      <c r="G4" s="21"/>
      <c r="H4" s="127"/>
      <c r="I4" s="124"/>
      <c r="J4" s="75"/>
    </row>
    <row r="5" spans="1:10" s="5" customFormat="1" ht="12.75">
      <c r="A5" s="294"/>
      <c r="D5" s="124"/>
      <c r="E5" s="125"/>
      <c r="F5" s="126"/>
      <c r="G5" s="21"/>
      <c r="H5" s="127"/>
      <c r="I5" s="124"/>
      <c r="J5"/>
    </row>
    <row r="6" spans="1:10" s="5" customFormat="1" ht="12.75">
      <c r="A6" s="114" t="s">
        <v>50</v>
      </c>
      <c r="D6" s="124"/>
      <c r="E6" s="125"/>
      <c r="F6" s="126"/>
      <c r="G6" s="21"/>
      <c r="H6" s="127"/>
      <c r="I6" s="124"/>
      <c r="J6"/>
    </row>
    <row r="7" spans="1:10" s="5" customFormat="1" ht="12.75">
      <c r="A7" s="114"/>
      <c r="D7" s="124"/>
      <c r="E7" s="125"/>
      <c r="F7" s="126"/>
      <c r="G7" s="21"/>
      <c r="H7" s="127"/>
      <c r="I7" s="124"/>
      <c r="J7"/>
    </row>
    <row r="8" spans="1:10" s="5" customFormat="1" ht="12.75">
      <c r="A8" s="114" t="s">
        <v>579</v>
      </c>
      <c r="D8" s="124"/>
      <c r="E8" s="125"/>
      <c r="F8" s="126"/>
      <c r="G8" s="21"/>
      <c r="H8" s="127"/>
      <c r="I8" s="124"/>
      <c r="J8"/>
    </row>
    <row r="9" spans="1:9" s="136" customFormat="1" ht="25.5">
      <c r="A9" s="212"/>
      <c r="B9" s="63" t="s">
        <v>52</v>
      </c>
      <c r="C9" s="213"/>
      <c r="D9" s="214"/>
      <c r="E9" s="212"/>
      <c r="F9" s="63" t="s">
        <v>53</v>
      </c>
      <c r="G9" s="134"/>
      <c r="H9" s="215"/>
      <c r="I9" s="214"/>
    </row>
    <row r="10" spans="1:9" ht="12.75">
      <c r="A10" s="137"/>
      <c r="B10" s="167"/>
      <c r="C10" s="89" t="s">
        <v>4</v>
      </c>
      <c r="D10" s="139"/>
      <c r="E10" s="80"/>
      <c r="F10" s="110"/>
      <c r="G10" s="82"/>
      <c r="H10" s="140"/>
      <c r="I10" s="139"/>
    </row>
    <row r="11" spans="1:9" ht="12.75">
      <c r="A11" s="168">
        <v>2</v>
      </c>
      <c r="B11" s="92" t="s">
        <v>272</v>
      </c>
      <c r="C11" s="169">
        <v>2.6</v>
      </c>
      <c r="D11" s="170"/>
      <c r="E11" s="171">
        <v>2</v>
      </c>
      <c r="F11" s="73" t="s">
        <v>6</v>
      </c>
      <c r="G11" s="181" t="s">
        <v>580</v>
      </c>
      <c r="H11" s="295">
        <v>1.3</v>
      </c>
      <c r="I11" s="170"/>
    </row>
    <row r="12" spans="1:9" ht="38.25">
      <c r="A12" s="172">
        <v>1</v>
      </c>
      <c r="B12" s="97" t="s">
        <v>581</v>
      </c>
      <c r="C12" s="173">
        <v>1.3</v>
      </c>
      <c r="D12" s="170"/>
      <c r="E12" s="171"/>
      <c r="F12" s="73"/>
      <c r="G12" s="316" t="s">
        <v>582</v>
      </c>
      <c r="H12" s="295">
        <v>1.3</v>
      </c>
      <c r="I12" s="170"/>
    </row>
    <row r="13" spans="1:9" ht="25.5">
      <c r="A13" s="172"/>
      <c r="B13" s="97"/>
      <c r="C13" s="173"/>
      <c r="D13" s="170"/>
      <c r="E13" s="171">
        <v>2</v>
      </c>
      <c r="F13" s="73" t="s">
        <v>19</v>
      </c>
      <c r="G13" s="316" t="s">
        <v>88</v>
      </c>
      <c r="H13" s="295">
        <v>1.1</v>
      </c>
      <c r="I13" s="170"/>
    </row>
    <row r="14" spans="1:9" ht="12.75">
      <c r="A14" s="168">
        <v>3</v>
      </c>
      <c r="B14" s="92" t="s">
        <v>11</v>
      </c>
      <c r="C14" s="176">
        <v>3</v>
      </c>
      <c r="D14" s="177"/>
      <c r="E14" s="216"/>
      <c r="F14" s="148"/>
      <c r="G14" s="45" t="s">
        <v>583</v>
      </c>
      <c r="H14" s="297">
        <v>1.1</v>
      </c>
      <c r="I14" s="177"/>
    </row>
    <row r="15" spans="1:9" s="4" customFormat="1" ht="25.5">
      <c r="A15" s="141">
        <v>1</v>
      </c>
      <c r="B15" s="296" t="s">
        <v>584</v>
      </c>
      <c r="C15" s="176">
        <v>1</v>
      </c>
      <c r="D15" s="142"/>
      <c r="E15" s="40">
        <v>3</v>
      </c>
      <c r="F15" s="73" t="s">
        <v>11</v>
      </c>
      <c r="G15" s="319" t="s">
        <v>585</v>
      </c>
      <c r="H15" s="98">
        <v>1</v>
      </c>
      <c r="I15" s="142"/>
    </row>
    <row r="16" spans="1:9" ht="12.75">
      <c r="A16" s="168"/>
      <c r="B16" s="296"/>
      <c r="C16" s="169"/>
      <c r="D16" s="170"/>
      <c r="E16" s="171"/>
      <c r="F16" s="73"/>
      <c r="G16" s="45" t="s">
        <v>586</v>
      </c>
      <c r="H16" s="98">
        <v>1</v>
      </c>
      <c r="I16" s="170"/>
    </row>
    <row r="17" spans="1:9" ht="12.75">
      <c r="A17" s="168">
        <v>3</v>
      </c>
      <c r="B17" s="92" t="s">
        <v>14</v>
      </c>
      <c r="C17" s="169">
        <f>0.9*A17</f>
        <v>2.7</v>
      </c>
      <c r="D17" s="170"/>
      <c r="E17" s="171"/>
      <c r="F17" s="73"/>
      <c r="G17" s="45" t="s">
        <v>587</v>
      </c>
      <c r="H17" s="98">
        <v>1</v>
      </c>
      <c r="I17" s="170"/>
    </row>
    <row r="18" spans="1:9" ht="25.5">
      <c r="A18" s="168"/>
      <c r="B18" s="92"/>
      <c r="C18" s="169"/>
      <c r="D18" s="170"/>
      <c r="E18" s="171">
        <v>1</v>
      </c>
      <c r="F18" s="73" t="s">
        <v>42</v>
      </c>
      <c r="G18" s="45" t="s">
        <v>588</v>
      </c>
      <c r="H18" s="98">
        <v>1</v>
      </c>
      <c r="I18" s="170"/>
    </row>
    <row r="19" spans="1:9" ht="25.5">
      <c r="A19" s="168"/>
      <c r="B19" s="92" t="s">
        <v>589</v>
      </c>
      <c r="C19" s="169"/>
      <c r="D19" s="170"/>
      <c r="E19" s="171">
        <v>1</v>
      </c>
      <c r="F19" s="73" t="s">
        <v>14</v>
      </c>
      <c r="G19" s="181" t="s">
        <v>590</v>
      </c>
      <c r="H19" s="295">
        <v>0.9</v>
      </c>
      <c r="I19" s="170"/>
    </row>
    <row r="20" spans="1:9" ht="12.75">
      <c r="A20" s="168"/>
      <c r="B20" s="92"/>
      <c r="C20" s="169"/>
      <c r="D20" s="170"/>
      <c r="E20" s="171"/>
      <c r="F20" s="73"/>
      <c r="G20" s="190" t="s">
        <v>591</v>
      </c>
      <c r="H20" s="295"/>
      <c r="I20" s="170"/>
    </row>
    <row r="21" spans="1:9" ht="25.5">
      <c r="A21" s="168"/>
      <c r="B21" s="146"/>
      <c r="C21" s="169"/>
      <c r="D21" s="170"/>
      <c r="E21" s="171"/>
      <c r="F21" s="73"/>
      <c r="G21" s="73" t="s">
        <v>592</v>
      </c>
      <c r="H21" s="295"/>
      <c r="I21" s="170"/>
    </row>
    <row r="22" spans="1:9" ht="12.75">
      <c r="A22" s="168" t="s">
        <v>54</v>
      </c>
      <c r="B22" s="92"/>
      <c r="C22" s="169"/>
      <c r="D22" s="170"/>
      <c r="E22" s="171">
        <v>1</v>
      </c>
      <c r="F22" s="73" t="s">
        <v>214</v>
      </c>
      <c r="G22" s="73" t="s">
        <v>593</v>
      </c>
      <c r="H22" s="295">
        <v>0.6</v>
      </c>
      <c r="I22" s="170"/>
    </row>
    <row r="23" spans="1:9" ht="12.75">
      <c r="A23" s="168"/>
      <c r="B23" s="92"/>
      <c r="C23" s="169"/>
      <c r="D23" s="170"/>
      <c r="E23" s="171"/>
      <c r="F23" s="73"/>
      <c r="G23" s="73"/>
      <c r="H23" s="295"/>
      <c r="I23" s="170"/>
    </row>
    <row r="24" spans="1:10" ht="12.75">
      <c r="A24" s="168"/>
      <c r="B24" s="92" t="s">
        <v>22</v>
      </c>
      <c r="C24" s="169">
        <v>0.2</v>
      </c>
      <c r="D24" s="170"/>
      <c r="E24" s="314"/>
      <c r="F24" s="288" t="s">
        <v>49</v>
      </c>
      <c r="G24" s="222"/>
      <c r="H24" s="299">
        <f>36624/523816</f>
        <v>0.06991768101776197</v>
      </c>
      <c r="I24" s="170"/>
      <c r="J24" s="5"/>
    </row>
    <row r="25" spans="1:10" ht="12.75">
      <c r="A25" s="153">
        <f>SUM(A11:A24)</f>
        <v>10</v>
      </c>
      <c r="B25" s="106"/>
      <c r="C25" s="153">
        <f>SUM(C11:C24)</f>
        <v>10.8</v>
      </c>
      <c r="D25" s="183"/>
      <c r="E25" s="153">
        <f>SUM(E11:E24)</f>
        <v>10</v>
      </c>
      <c r="F25" s="154"/>
      <c r="G25" s="158"/>
      <c r="H25" s="191">
        <f>SUM(H11:H24)</f>
        <v>10.369917681017762</v>
      </c>
      <c r="I25" s="183"/>
      <c r="J25" s="5"/>
    </row>
    <row r="26" ht="12.75">
      <c r="J26" s="5"/>
    </row>
    <row r="27" ht="12.75">
      <c r="J27" s="5"/>
    </row>
  </sheetData>
  <sheetProtection/>
  <printOptions/>
  <pageMargins left="0.7" right="0.7" top="0.75" bottom="0.75" header="0.3" footer="0.3"/>
  <pageSetup orientation="portrait" paperSize="9"/>
  <legacyDrawing r:id="rId2"/>
</worksheet>
</file>

<file path=xl/worksheets/sheet39.xml><?xml version="1.0" encoding="utf-8"?>
<worksheet xmlns="http://schemas.openxmlformats.org/spreadsheetml/2006/main" xmlns:r="http://schemas.openxmlformats.org/officeDocument/2006/relationships">
  <dimension ref="A1:J32"/>
  <sheetViews>
    <sheetView zoomScalePageLayoutView="0" workbookViewId="0" topLeftCell="A1">
      <selection activeCell="H29" sqref="H29"/>
    </sheetView>
  </sheetViews>
  <sheetFormatPr defaultColWidth="9.33203125" defaultRowHeight="12.75"/>
  <cols>
    <col min="1" max="1" width="9" style="128" customWidth="1"/>
    <col min="2" max="2" width="27.33203125" style="4" customWidth="1"/>
    <col min="3" max="3" width="9" style="0" customWidth="1"/>
    <col min="4" max="4" width="1.66796875" style="129" customWidth="1"/>
    <col min="5" max="5" width="5.83203125" style="125" customWidth="1"/>
    <col min="6" max="6" width="17.33203125" style="126" customWidth="1"/>
    <col min="7" max="7" width="27.66015625" style="21" customWidth="1"/>
    <col min="8" max="8" width="9" style="130" customWidth="1"/>
    <col min="9" max="9" width="1.66796875" style="129" customWidth="1"/>
  </cols>
  <sheetData>
    <row r="1" spans="1:9" s="5" customFormat="1" ht="12.75">
      <c r="A1" s="114" t="s">
        <v>0</v>
      </c>
      <c r="B1" s="6"/>
      <c r="C1" s="6"/>
      <c r="D1" s="115"/>
      <c r="E1" s="116"/>
      <c r="F1" s="117"/>
      <c r="G1" s="20"/>
      <c r="H1" s="118"/>
      <c r="I1" s="115"/>
    </row>
    <row r="2" spans="1:9" s="5" customFormat="1" ht="12.75">
      <c r="A2" s="119"/>
      <c r="B2" s="6"/>
      <c r="C2" s="6"/>
      <c r="D2" s="115"/>
      <c r="E2" s="116"/>
      <c r="F2" s="117"/>
      <c r="G2" s="20"/>
      <c r="H2" s="118"/>
      <c r="I2" s="115"/>
    </row>
    <row r="3" spans="1:9" s="5" customFormat="1" ht="12.75">
      <c r="A3" s="114" t="s">
        <v>1</v>
      </c>
      <c r="B3" s="6"/>
      <c r="C3" s="1"/>
      <c r="D3" s="120"/>
      <c r="E3" s="121"/>
      <c r="F3" s="122"/>
      <c r="G3" s="82"/>
      <c r="H3" s="123"/>
      <c r="I3" s="120"/>
    </row>
    <row r="4" spans="1:9" s="5" customFormat="1" ht="12.75">
      <c r="A4" s="114" t="s">
        <v>73</v>
      </c>
      <c r="D4" s="124"/>
      <c r="E4" s="125"/>
      <c r="F4" s="126"/>
      <c r="G4" s="21"/>
      <c r="H4" s="127"/>
      <c r="I4" s="124"/>
    </row>
    <row r="5" spans="1:10" s="5" customFormat="1" ht="12.75">
      <c r="A5" s="114"/>
      <c r="D5" s="124"/>
      <c r="E5" s="125"/>
      <c r="F5" s="126"/>
      <c r="G5" s="21"/>
      <c r="H5" s="127"/>
      <c r="I5" s="124"/>
      <c r="J5"/>
    </row>
    <row r="6" spans="1:10" s="5" customFormat="1" ht="12.75">
      <c r="A6" s="114" t="s">
        <v>50</v>
      </c>
      <c r="D6" s="124"/>
      <c r="E6" s="125"/>
      <c r="F6" s="126"/>
      <c r="G6" s="21"/>
      <c r="H6" s="127"/>
      <c r="I6" s="124"/>
      <c r="J6"/>
    </row>
    <row r="7" ht="12.75">
      <c r="A7" s="131"/>
    </row>
    <row r="8" ht="12.75">
      <c r="A8" s="131" t="s">
        <v>594</v>
      </c>
    </row>
    <row r="9" spans="1:9" s="136" customFormat="1" ht="25.5">
      <c r="A9" s="212"/>
      <c r="B9" s="63" t="s">
        <v>52</v>
      </c>
      <c r="C9" s="213"/>
      <c r="D9" s="214"/>
      <c r="E9" s="464"/>
      <c r="F9" s="63" t="s">
        <v>53</v>
      </c>
      <c r="G9" s="134"/>
      <c r="H9" s="465"/>
      <c r="I9" s="214"/>
    </row>
    <row r="10" spans="1:9" ht="12.75">
      <c r="A10" s="137"/>
      <c r="B10" s="167"/>
      <c r="C10" s="89" t="s">
        <v>4</v>
      </c>
      <c r="D10" s="139"/>
      <c r="E10" s="80"/>
      <c r="F10" s="110"/>
      <c r="G10" s="82"/>
      <c r="H10" s="140"/>
      <c r="I10" s="139"/>
    </row>
    <row r="11" spans="1:10" s="75" customFormat="1" ht="25.5">
      <c r="A11" s="168">
        <v>1</v>
      </c>
      <c r="B11" s="92" t="s">
        <v>81</v>
      </c>
      <c r="C11" s="176">
        <f>163507/486089</f>
        <v>0.33637255728889154</v>
      </c>
      <c r="D11" s="170"/>
      <c r="E11" s="171">
        <v>1</v>
      </c>
      <c r="F11" s="45" t="s">
        <v>82</v>
      </c>
      <c r="G11" s="45" t="s">
        <v>595</v>
      </c>
      <c r="H11" s="297">
        <f>163507/486089</f>
        <v>0.33637255728889154</v>
      </c>
      <c r="I11" s="170"/>
      <c r="J11"/>
    </row>
    <row r="12" spans="1:9" ht="12.75">
      <c r="A12" s="168">
        <v>2</v>
      </c>
      <c r="B12" s="92" t="s">
        <v>272</v>
      </c>
      <c r="C12" s="169">
        <f>+A12*1.3</f>
        <v>2.6</v>
      </c>
      <c r="D12" s="170"/>
      <c r="E12" s="171"/>
      <c r="F12" s="73"/>
      <c r="G12" s="316"/>
      <c r="H12" s="295"/>
      <c r="I12" s="170"/>
    </row>
    <row r="13" spans="1:9" ht="12.75">
      <c r="A13" s="172"/>
      <c r="B13" s="97"/>
      <c r="C13" s="173"/>
      <c r="D13" s="170"/>
      <c r="E13" s="171">
        <v>5</v>
      </c>
      <c r="F13" s="73" t="s">
        <v>5</v>
      </c>
      <c r="G13" s="45" t="s">
        <v>596</v>
      </c>
      <c r="H13" s="295">
        <v>1.3</v>
      </c>
      <c r="I13" s="170"/>
    </row>
    <row r="14" spans="1:9" ht="12.75">
      <c r="A14" s="172"/>
      <c r="B14" s="97"/>
      <c r="C14" s="173"/>
      <c r="D14" s="170"/>
      <c r="E14" s="171"/>
      <c r="F14" s="73"/>
      <c r="G14" s="316" t="s">
        <v>597</v>
      </c>
      <c r="H14" s="295">
        <v>1.3</v>
      </c>
      <c r="I14" s="170"/>
    </row>
    <row r="15" spans="1:9" ht="12.75">
      <c r="A15" s="172"/>
      <c r="B15" s="97"/>
      <c r="C15" s="173"/>
      <c r="D15" s="170"/>
      <c r="E15" s="171"/>
      <c r="F15" s="73"/>
      <c r="G15" s="45" t="s">
        <v>598</v>
      </c>
      <c r="H15" s="295">
        <v>1.3</v>
      </c>
      <c r="I15" s="170"/>
    </row>
    <row r="16" spans="1:9" ht="12.75">
      <c r="A16" s="172"/>
      <c r="B16" s="97"/>
      <c r="C16" s="173"/>
      <c r="D16" s="170"/>
      <c r="E16" s="171"/>
      <c r="F16" s="73"/>
      <c r="G16" s="45" t="s">
        <v>599</v>
      </c>
      <c r="H16" s="295">
        <v>1.3</v>
      </c>
      <c r="I16" s="170"/>
    </row>
    <row r="17" spans="1:9" ht="12.75">
      <c r="A17" s="172"/>
      <c r="B17" s="97"/>
      <c r="C17" s="173"/>
      <c r="D17" s="170"/>
      <c r="E17" s="171"/>
      <c r="F17" s="73"/>
      <c r="G17" s="45" t="s">
        <v>600</v>
      </c>
      <c r="H17" s="295">
        <v>1.3</v>
      </c>
      <c r="I17" s="170"/>
    </row>
    <row r="18" spans="1:9" ht="12.75">
      <c r="A18" s="172"/>
      <c r="B18" s="97"/>
      <c r="C18" s="173"/>
      <c r="D18" s="170"/>
      <c r="E18" s="171"/>
      <c r="F18" s="73"/>
      <c r="G18" s="45" t="s">
        <v>601</v>
      </c>
      <c r="H18" s="295"/>
      <c r="I18" s="170"/>
    </row>
    <row r="19" spans="1:9" ht="12.75">
      <c r="A19" s="168"/>
      <c r="B19" s="92"/>
      <c r="C19" s="169"/>
      <c r="D19" s="170"/>
      <c r="E19" s="171"/>
      <c r="F19" s="73"/>
      <c r="G19" s="45"/>
      <c r="H19" s="295"/>
      <c r="I19" s="170"/>
    </row>
    <row r="20" spans="1:9" ht="12.75">
      <c r="A20" s="168">
        <v>4</v>
      </c>
      <c r="B20" s="92" t="s">
        <v>11</v>
      </c>
      <c r="C20" s="176">
        <f>+A20*1</f>
        <v>4</v>
      </c>
      <c r="D20" s="177"/>
      <c r="E20" s="171"/>
      <c r="F20" s="73"/>
      <c r="G20" s="45"/>
      <c r="H20" s="295"/>
      <c r="I20" s="177"/>
    </row>
    <row r="21" spans="1:10" ht="12.75">
      <c r="A21" s="168">
        <v>3</v>
      </c>
      <c r="B21" s="92" t="s">
        <v>14</v>
      </c>
      <c r="C21" s="169">
        <f>+A21*0.9</f>
        <v>2.7</v>
      </c>
      <c r="D21" s="170"/>
      <c r="E21" s="171"/>
      <c r="F21" s="73"/>
      <c r="G21" s="45"/>
      <c r="H21" s="295"/>
      <c r="I21" s="170"/>
      <c r="J21" s="5"/>
    </row>
    <row r="22" spans="1:9" ht="12.75">
      <c r="A22" s="168"/>
      <c r="B22" s="92"/>
      <c r="C22" s="169"/>
      <c r="D22" s="170"/>
      <c r="E22" s="364"/>
      <c r="F22" s="73"/>
      <c r="G22" s="45"/>
      <c r="H22" s="295"/>
      <c r="I22" s="170"/>
    </row>
    <row r="23" spans="1:9" ht="12.75">
      <c r="A23" s="168"/>
      <c r="B23" s="92"/>
      <c r="C23" s="169"/>
      <c r="D23" s="170"/>
      <c r="E23" s="171">
        <v>2</v>
      </c>
      <c r="F23" s="148" t="s">
        <v>42</v>
      </c>
      <c r="G23" s="45" t="s">
        <v>602</v>
      </c>
      <c r="H23" s="297">
        <v>1</v>
      </c>
      <c r="I23" s="170"/>
    </row>
    <row r="24" spans="1:9" ht="12.75">
      <c r="A24" s="168"/>
      <c r="B24" s="92"/>
      <c r="C24" s="169"/>
      <c r="D24" s="170"/>
      <c r="E24" s="171"/>
      <c r="F24" s="73"/>
      <c r="G24" s="181" t="s">
        <v>603</v>
      </c>
      <c r="H24" s="297">
        <v>1</v>
      </c>
      <c r="I24" s="170"/>
    </row>
    <row r="25" spans="1:9" ht="12.75">
      <c r="A25" s="168"/>
      <c r="B25" s="92"/>
      <c r="C25" s="169"/>
      <c r="D25" s="170"/>
      <c r="E25" s="171"/>
      <c r="F25" s="73"/>
      <c r="G25" s="181"/>
      <c r="H25" s="297"/>
      <c r="I25" s="170"/>
    </row>
    <row r="26" spans="1:10" ht="12.75">
      <c r="A26" s="168"/>
      <c r="B26" s="92"/>
      <c r="C26" s="169"/>
      <c r="D26" s="170"/>
      <c r="E26" s="171">
        <v>2</v>
      </c>
      <c r="F26" s="73" t="s">
        <v>46</v>
      </c>
      <c r="G26" s="181" t="s">
        <v>604</v>
      </c>
      <c r="H26" s="295">
        <v>0.9</v>
      </c>
      <c r="I26" s="170"/>
      <c r="J26" s="75"/>
    </row>
    <row r="27" spans="1:9" ht="12.75">
      <c r="A27" s="168"/>
      <c r="B27" s="92"/>
      <c r="C27" s="169"/>
      <c r="D27" s="170"/>
      <c r="E27" s="216"/>
      <c r="F27" s="45"/>
      <c r="G27" s="181" t="s">
        <v>605</v>
      </c>
      <c r="H27" s="295">
        <v>0.9</v>
      </c>
      <c r="I27" s="170"/>
    </row>
    <row r="28" spans="1:9" ht="25.5">
      <c r="A28" s="168"/>
      <c r="B28" s="92" t="s">
        <v>18</v>
      </c>
      <c r="C28" s="169">
        <v>0.1</v>
      </c>
      <c r="D28" s="170"/>
      <c r="E28" s="314"/>
      <c r="F28" s="288" t="s">
        <v>18</v>
      </c>
      <c r="G28" s="181"/>
      <c r="H28" s="299">
        <f>62650/523816</f>
        <v>0.11960306672572048</v>
      </c>
      <c r="I28" s="170"/>
    </row>
    <row r="29" spans="1:9" ht="14.25" customHeight="1">
      <c r="A29" s="153">
        <f>SUM(A11:A28)</f>
        <v>10</v>
      </c>
      <c r="B29" s="106"/>
      <c r="C29" s="155">
        <f>SUM(C11:C28)</f>
        <v>9.73637255728889</v>
      </c>
      <c r="D29" s="183"/>
      <c r="E29" s="157">
        <f>SUM(E11:E28)</f>
        <v>10</v>
      </c>
      <c r="F29" s="154"/>
      <c r="G29" s="158"/>
      <c r="H29" s="191">
        <f>SUM(H11:H28)</f>
        <v>10.755975624014612</v>
      </c>
      <c r="I29" s="183"/>
    </row>
    <row r="32" spans="1:9" s="5" customFormat="1" ht="12.75">
      <c r="A32" s="128"/>
      <c r="B32" s="4"/>
      <c r="C32"/>
      <c r="D32" s="129"/>
      <c r="E32" s="125"/>
      <c r="F32" s="126"/>
      <c r="G32" s="21"/>
      <c r="H32" s="130"/>
      <c r="I32" s="129"/>
    </row>
  </sheetData>
  <sheetProtection/>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tabSelected="1" view="pageBreakPreview" zoomScaleSheetLayoutView="100" zoomScalePageLayoutView="0" workbookViewId="0" topLeftCell="A1">
      <selection activeCell="G17" sqref="G17"/>
    </sheetView>
  </sheetViews>
  <sheetFormatPr defaultColWidth="9.33203125" defaultRowHeight="12.75"/>
  <cols>
    <col min="1" max="1" width="9" style="128" customWidth="1"/>
    <col min="2" max="2" width="31" style="468" customWidth="1"/>
    <col min="3" max="3" width="9" style="0" customWidth="1"/>
    <col min="4" max="4" width="1.66796875" style="129" customWidth="1"/>
    <col min="5" max="5" width="5.83203125" style="125" customWidth="1"/>
    <col min="6" max="6" width="16.5" style="126" customWidth="1"/>
    <col min="7" max="7" width="35.83203125" style="21" customWidth="1"/>
    <col min="8" max="8" width="7.5" style="129" customWidth="1"/>
  </cols>
  <sheetData>
    <row r="1" spans="1:8" s="5" customFormat="1" ht="12.75">
      <c r="A1" s="114" t="s">
        <v>0</v>
      </c>
      <c r="B1" s="6"/>
      <c r="C1" s="6"/>
      <c r="D1" s="115"/>
      <c r="E1" s="116"/>
      <c r="F1" s="117"/>
      <c r="G1" s="20"/>
      <c r="H1" s="115"/>
    </row>
    <row r="2" spans="1:8" s="5" customFormat="1" ht="12.75">
      <c r="A2" s="119"/>
      <c r="B2" s="6"/>
      <c r="C2" s="6"/>
      <c r="D2" s="115"/>
      <c r="E2" s="116"/>
      <c r="F2" s="117"/>
      <c r="G2" s="20"/>
      <c r="H2" s="115"/>
    </row>
    <row r="3" spans="1:8" s="5" customFormat="1" ht="12.75">
      <c r="A3" s="114" t="s">
        <v>1</v>
      </c>
      <c r="B3" s="6"/>
      <c r="C3" s="1"/>
      <c r="D3" s="120"/>
      <c r="E3" s="121"/>
      <c r="F3" s="122"/>
      <c r="G3" s="82"/>
      <c r="H3" s="120"/>
    </row>
    <row r="4" spans="1:8" s="1" customFormat="1" ht="12.75">
      <c r="A4" s="114" t="s">
        <v>29</v>
      </c>
      <c r="B4" s="5"/>
      <c r="C4" s="5"/>
      <c r="D4" s="124"/>
      <c r="E4" s="125"/>
      <c r="F4" s="126"/>
      <c r="G4" s="21"/>
      <c r="H4" s="124"/>
    </row>
    <row r="6" ht="12.75">
      <c r="A6" s="131" t="s">
        <v>50</v>
      </c>
    </row>
    <row r="7" ht="12.75">
      <c r="A7" s="131"/>
    </row>
    <row r="8" ht="12.75">
      <c r="A8" s="131" t="s">
        <v>67</v>
      </c>
    </row>
    <row r="9" spans="1:8" s="136" customFormat="1" ht="12.75">
      <c r="A9" s="132"/>
      <c r="B9" s="63" t="s">
        <v>37</v>
      </c>
      <c r="C9" s="132"/>
      <c r="D9" s="133"/>
      <c r="E9" s="132"/>
      <c r="F9" s="63" t="s">
        <v>53</v>
      </c>
      <c r="G9" s="134"/>
      <c r="H9" s="133"/>
    </row>
    <row r="10" spans="1:8" ht="12.75">
      <c r="A10" s="137"/>
      <c r="B10" s="138" t="s">
        <v>54</v>
      </c>
      <c r="C10" s="89" t="s">
        <v>4</v>
      </c>
      <c r="D10" s="139"/>
      <c r="E10" s="80"/>
      <c r="F10" s="110"/>
      <c r="G10" s="82"/>
      <c r="H10" s="139"/>
    </row>
    <row r="11" spans="1:8" s="468" customFormat="1" ht="12.75">
      <c r="A11" s="141">
        <v>1</v>
      </c>
      <c r="B11" s="92" t="s">
        <v>39</v>
      </c>
      <c r="C11" s="91">
        <f>+A11*1.1</f>
        <v>1.1</v>
      </c>
      <c r="D11" s="142"/>
      <c r="E11" s="40">
        <v>1</v>
      </c>
      <c r="F11" s="73" t="s">
        <v>6</v>
      </c>
      <c r="G11" s="45" t="s">
        <v>68</v>
      </c>
      <c r="H11" s="161">
        <v>1.3</v>
      </c>
    </row>
    <row r="12" spans="1:8" s="468" customFormat="1" ht="26.25" customHeight="1">
      <c r="A12" s="143"/>
      <c r="B12" s="97"/>
      <c r="C12" s="96"/>
      <c r="D12" s="142"/>
      <c r="E12" s="40"/>
      <c r="F12" s="73"/>
      <c r="G12" s="45"/>
      <c r="H12" s="161"/>
    </row>
    <row r="13" spans="1:8" s="468" customFormat="1" ht="12.75">
      <c r="A13" s="141"/>
      <c r="B13" s="92"/>
      <c r="C13" s="91"/>
      <c r="D13" s="142"/>
      <c r="E13" s="40"/>
      <c r="F13" s="73"/>
      <c r="G13" s="45"/>
      <c r="H13" s="161"/>
    </row>
    <row r="14" spans="1:8" s="468" customFormat="1" ht="12.75">
      <c r="A14" s="141"/>
      <c r="B14" s="92"/>
      <c r="C14" s="99"/>
      <c r="D14" s="144"/>
      <c r="E14" s="40">
        <v>2</v>
      </c>
      <c r="F14" s="73" t="s">
        <v>11</v>
      </c>
      <c r="G14" s="45" t="s">
        <v>69</v>
      </c>
      <c r="H14" s="161">
        <v>1</v>
      </c>
    </row>
    <row r="15" spans="1:8" s="468" customFormat="1" ht="12.75">
      <c r="A15" s="141">
        <v>1</v>
      </c>
      <c r="B15" s="92" t="s">
        <v>42</v>
      </c>
      <c r="C15" s="91">
        <v>1</v>
      </c>
      <c r="D15" s="142"/>
      <c r="E15" s="40"/>
      <c r="F15" s="73"/>
      <c r="G15" s="45" t="s">
        <v>71</v>
      </c>
      <c r="H15" s="161">
        <v>1</v>
      </c>
    </row>
    <row r="16" spans="1:8" s="468" customFormat="1" ht="17.25" customHeight="1">
      <c r="A16" s="493"/>
      <c r="B16" s="493"/>
      <c r="C16" s="493"/>
      <c r="D16" s="142"/>
      <c r="E16" s="40"/>
      <c r="F16" s="73"/>
      <c r="G16" s="45"/>
      <c r="H16" s="161"/>
    </row>
    <row r="17" spans="1:8" s="468" customFormat="1" ht="25.5">
      <c r="A17" s="145">
        <v>1</v>
      </c>
      <c r="B17" s="146" t="s">
        <v>72</v>
      </c>
      <c r="C17" s="91">
        <f>+A17*0.9</f>
        <v>0.9</v>
      </c>
      <c r="D17" s="144"/>
      <c r="E17" s="40"/>
      <c r="F17" s="148"/>
      <c r="G17" s="149"/>
      <c r="H17" s="161"/>
    </row>
    <row r="18" spans="1:8" s="468" customFormat="1" ht="48" customHeight="1">
      <c r="A18" s="141"/>
      <c r="B18" s="92"/>
      <c r="C18" s="91"/>
      <c r="D18" s="142"/>
      <c r="E18" s="62"/>
      <c r="F18" s="73"/>
      <c r="G18" s="45"/>
      <c r="H18" s="161"/>
    </row>
    <row r="19" spans="1:8" s="468" customFormat="1" ht="14.25" customHeight="1">
      <c r="A19" s="141"/>
      <c r="B19" s="92" t="s">
        <v>49</v>
      </c>
      <c r="C19" s="91">
        <v>0</v>
      </c>
      <c r="D19" s="142"/>
      <c r="E19" s="40"/>
      <c r="F19" s="73"/>
      <c r="G19" s="45" t="s">
        <v>49</v>
      </c>
      <c r="H19" s="161">
        <v>0</v>
      </c>
    </row>
    <row r="20" spans="1:8" s="160" customFormat="1" ht="12.75">
      <c r="A20" s="153">
        <f>SUM(A11:A19)</f>
        <v>3</v>
      </c>
      <c r="B20" s="154"/>
      <c r="C20" s="155">
        <f>SUM(C11:C19)</f>
        <v>3</v>
      </c>
      <c r="D20" s="156"/>
      <c r="E20" s="157">
        <f>SUM(E11:E18)</f>
        <v>3</v>
      </c>
      <c r="F20" s="154"/>
      <c r="G20" s="158"/>
      <c r="H20" s="162">
        <f>SUM(H11:H19)</f>
        <v>3.3</v>
      </c>
    </row>
    <row r="21" spans="1:9" ht="49.5" customHeight="1">
      <c r="A21" s="494" t="s">
        <v>623</v>
      </c>
      <c r="B21" s="495"/>
      <c r="C21" s="495"/>
      <c r="D21" s="495"/>
      <c r="E21" s="495"/>
      <c r="F21" s="495"/>
      <c r="G21" s="495"/>
      <c r="H21" s="495"/>
      <c r="I21" s="163"/>
    </row>
  </sheetData>
  <sheetProtection/>
  <mergeCells count="1">
    <mergeCell ref="A21:H2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1:J22"/>
  <sheetViews>
    <sheetView view="pageBreakPreview" zoomScaleSheetLayoutView="100" zoomScalePageLayoutView="0" workbookViewId="0" topLeftCell="A1">
      <selection activeCell="H21" sqref="H21"/>
    </sheetView>
  </sheetViews>
  <sheetFormatPr defaultColWidth="9.33203125" defaultRowHeight="12.75"/>
  <cols>
    <col min="1" max="1" width="9" style="128" customWidth="1"/>
    <col min="2" max="2" width="27.33203125" style="4" customWidth="1"/>
    <col min="3" max="3" width="9" style="0" customWidth="1"/>
    <col min="4" max="4" width="1.66796875" style="129" customWidth="1"/>
    <col min="5" max="5" width="5.83203125" style="125" customWidth="1"/>
    <col min="6" max="6" width="17.33203125" style="126" customWidth="1"/>
    <col min="7" max="7" width="27.66015625" style="21" customWidth="1"/>
    <col min="8" max="8" width="9" style="130" customWidth="1"/>
    <col min="9" max="9" width="1.66796875" style="129" customWidth="1"/>
  </cols>
  <sheetData>
    <row r="1" spans="1:9" s="124" customFormat="1" ht="12.75">
      <c r="A1" s="114" t="s">
        <v>0</v>
      </c>
      <c r="B1" s="6"/>
      <c r="C1" s="6"/>
      <c r="D1" s="115"/>
      <c r="E1" s="116"/>
      <c r="F1" s="117"/>
      <c r="G1" s="20"/>
      <c r="H1" s="118"/>
      <c r="I1" s="115"/>
    </row>
    <row r="2" spans="1:9" s="5" customFormat="1" ht="12.75">
      <c r="A2" s="119"/>
      <c r="B2" s="6"/>
      <c r="C2" s="6"/>
      <c r="D2" s="115"/>
      <c r="E2" s="116"/>
      <c r="F2" s="117"/>
      <c r="G2" s="20"/>
      <c r="H2" s="118"/>
      <c r="I2" s="115"/>
    </row>
    <row r="3" spans="1:9" s="5" customFormat="1" ht="12.75">
      <c r="A3" s="114" t="s">
        <v>1</v>
      </c>
      <c r="B3" s="6"/>
      <c r="C3" s="1"/>
      <c r="D3" s="120"/>
      <c r="E3" s="121"/>
      <c r="F3" s="122"/>
      <c r="G3" s="82"/>
      <c r="H3" s="123"/>
      <c r="I3" s="120"/>
    </row>
    <row r="4" spans="1:9" s="5" customFormat="1" ht="12.75">
      <c r="A4" s="114" t="s">
        <v>73</v>
      </c>
      <c r="D4" s="124"/>
      <c r="E4" s="125"/>
      <c r="F4" s="126"/>
      <c r="G4" s="21"/>
      <c r="H4" s="127"/>
      <c r="I4" s="124"/>
    </row>
    <row r="5" spans="1:9" s="5" customFormat="1" ht="12.75">
      <c r="A5" s="114"/>
      <c r="D5" s="124"/>
      <c r="E5" s="125"/>
      <c r="F5" s="126"/>
      <c r="G5" s="21"/>
      <c r="H5" s="127"/>
      <c r="I5" s="124"/>
    </row>
    <row r="6" spans="1:9" s="5" customFormat="1" ht="12.75">
      <c r="A6" s="114" t="s">
        <v>50</v>
      </c>
      <c r="D6" s="124"/>
      <c r="E6" s="125"/>
      <c r="F6" s="126"/>
      <c r="G6" s="21"/>
      <c r="H6" s="127"/>
      <c r="I6" s="124"/>
    </row>
    <row r="7" ht="12.75">
      <c r="A7" s="131"/>
    </row>
    <row r="8" spans="1:9" s="75" customFormat="1" ht="12.75">
      <c r="A8" s="131" t="s">
        <v>74</v>
      </c>
      <c r="B8" s="4"/>
      <c r="C8"/>
      <c r="D8" s="129"/>
      <c r="E8" s="125"/>
      <c r="F8" s="126"/>
      <c r="G8" s="21"/>
      <c r="H8" s="130"/>
      <c r="I8" s="129"/>
    </row>
    <row r="9" spans="1:9" s="5" customFormat="1" ht="12.75">
      <c r="A9" s="164"/>
      <c r="B9" s="106" t="s">
        <v>52</v>
      </c>
      <c r="C9" s="84"/>
      <c r="D9" s="165"/>
      <c r="E9" s="164"/>
      <c r="F9" s="63" t="s">
        <v>53</v>
      </c>
      <c r="G9" s="47"/>
      <c r="H9" s="166"/>
      <c r="I9" s="165"/>
    </row>
    <row r="10" spans="1:10" ht="12.75">
      <c r="A10" s="137"/>
      <c r="B10" s="167"/>
      <c r="C10" s="89" t="s">
        <v>4</v>
      </c>
      <c r="D10" s="139"/>
      <c r="E10" s="80"/>
      <c r="F10" s="110"/>
      <c r="G10" s="82"/>
      <c r="H10" s="140"/>
      <c r="I10" s="139"/>
      <c r="J10" s="129"/>
    </row>
    <row r="11" spans="1:10" ht="12.75">
      <c r="A11" s="168">
        <v>1</v>
      </c>
      <c r="B11" s="92" t="s">
        <v>6</v>
      </c>
      <c r="C11" s="169">
        <f>+A11*1.3</f>
        <v>1.3</v>
      </c>
      <c r="D11" s="170"/>
      <c r="E11" s="171">
        <v>2</v>
      </c>
      <c r="F11" s="73" t="s">
        <v>5</v>
      </c>
      <c r="G11" s="45" t="s">
        <v>75</v>
      </c>
      <c r="H11" s="98">
        <v>1.3</v>
      </c>
      <c r="I11" s="170"/>
      <c r="J11" s="124"/>
    </row>
    <row r="12" spans="1:10" ht="12.75">
      <c r="A12" s="172"/>
      <c r="B12" s="97"/>
      <c r="C12" s="173"/>
      <c r="D12" s="170"/>
      <c r="E12" s="174"/>
      <c r="F12" s="175"/>
      <c r="G12" s="45" t="s">
        <v>76</v>
      </c>
      <c r="H12" s="98">
        <v>1.3</v>
      </c>
      <c r="I12" s="170"/>
      <c r="J12" s="5"/>
    </row>
    <row r="13" spans="1:10" ht="25.5">
      <c r="A13" s="168"/>
      <c r="B13" s="92"/>
      <c r="C13" s="169"/>
      <c r="D13" s="170"/>
      <c r="E13" s="171">
        <v>1</v>
      </c>
      <c r="F13" s="73" t="s">
        <v>19</v>
      </c>
      <c r="G13" s="45" t="s">
        <v>77</v>
      </c>
      <c r="H13" s="98">
        <v>1.1</v>
      </c>
      <c r="I13" s="170"/>
      <c r="J13" s="5"/>
    </row>
    <row r="14" spans="1:10" ht="12.75">
      <c r="A14" s="168"/>
      <c r="B14" s="92"/>
      <c r="C14" s="169"/>
      <c r="D14" s="170"/>
      <c r="E14" s="171"/>
      <c r="F14" s="73"/>
      <c r="G14" s="45"/>
      <c r="H14" s="98"/>
      <c r="I14" s="170"/>
      <c r="J14" s="5"/>
    </row>
    <row r="15" spans="1:10" ht="12.75">
      <c r="A15" s="168">
        <v>2</v>
      </c>
      <c r="B15" s="92" t="s">
        <v>11</v>
      </c>
      <c r="C15" s="176">
        <f>+A15*1</f>
        <v>2</v>
      </c>
      <c r="D15" s="177"/>
      <c r="E15" s="171">
        <v>1</v>
      </c>
      <c r="F15" s="73" t="s">
        <v>11</v>
      </c>
      <c r="G15" s="45" t="s">
        <v>78</v>
      </c>
      <c r="H15" s="98">
        <v>1</v>
      </c>
      <c r="I15" s="177"/>
      <c r="J15" s="5"/>
    </row>
    <row r="16" spans="1:9" ht="12.75">
      <c r="A16" s="168">
        <v>2</v>
      </c>
      <c r="B16" s="92" t="s">
        <v>14</v>
      </c>
      <c r="C16" s="169">
        <f>+A16*0.9</f>
        <v>1.8</v>
      </c>
      <c r="D16" s="170"/>
      <c r="E16" s="171"/>
      <c r="F16" s="73"/>
      <c r="G16" s="45"/>
      <c r="H16" s="98"/>
      <c r="I16" s="170"/>
    </row>
    <row r="17" spans="1:10" ht="12.75">
      <c r="A17" s="168"/>
      <c r="B17" s="92"/>
      <c r="C17" s="169"/>
      <c r="D17" s="170"/>
      <c r="E17" s="171">
        <v>1</v>
      </c>
      <c r="F17" s="73" t="s">
        <v>46</v>
      </c>
      <c r="G17" s="45" t="s">
        <v>79</v>
      </c>
      <c r="H17" s="98">
        <v>0.9</v>
      </c>
      <c r="I17" s="170"/>
      <c r="J17" s="75"/>
    </row>
    <row r="18" spans="1:9" ht="12.75">
      <c r="A18" s="168"/>
      <c r="B18" s="92"/>
      <c r="C18" s="169"/>
      <c r="D18" s="170"/>
      <c r="E18" s="178"/>
      <c r="F18" s="151"/>
      <c r="G18" s="179"/>
      <c r="H18" s="180"/>
      <c r="I18" s="170"/>
    </row>
    <row r="19" spans="1:9" ht="25.5">
      <c r="A19" s="168"/>
      <c r="B19" s="92" t="s">
        <v>18</v>
      </c>
      <c r="C19" s="169">
        <v>0.2</v>
      </c>
      <c r="D19" s="170"/>
      <c r="E19" s="178"/>
      <c r="F19" s="45" t="s">
        <v>18</v>
      </c>
      <c r="G19" s="181"/>
      <c r="H19" s="104">
        <f>58240/523816</f>
        <v>0.11118407990592116</v>
      </c>
      <c r="I19" s="170"/>
    </row>
    <row r="20" spans="1:10" s="182" customFormat="1" ht="12.75">
      <c r="A20" s="168"/>
      <c r="B20" s="92"/>
      <c r="C20" s="169"/>
      <c r="D20" s="170"/>
      <c r="E20" s="178"/>
      <c r="F20" s="151"/>
      <c r="G20" s="179"/>
      <c r="H20" s="180"/>
      <c r="I20" s="170"/>
      <c r="J20"/>
    </row>
    <row r="21" spans="1:9" ht="12.75">
      <c r="A21" s="153">
        <f>SUM(A11:A20)</f>
        <v>5</v>
      </c>
      <c r="B21" s="106"/>
      <c r="C21" s="153">
        <f>SUM(C11:C20)</f>
        <v>5.3</v>
      </c>
      <c r="D21" s="183"/>
      <c r="E21" s="157">
        <f>SUM(E11:E20)</f>
        <v>5</v>
      </c>
      <c r="F21" s="154"/>
      <c r="G21" s="158"/>
      <c r="H21" s="159">
        <f>SUM(H11:H20)</f>
        <v>5.711184079905921</v>
      </c>
      <c r="I21" s="183"/>
    </row>
    <row r="22" ht="12.75">
      <c r="A22" s="131"/>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dimension ref="A1:J32"/>
  <sheetViews>
    <sheetView zoomScalePageLayoutView="0" workbookViewId="0" topLeftCell="A1">
      <selection activeCell="H32" sqref="H32"/>
    </sheetView>
  </sheetViews>
  <sheetFormatPr defaultColWidth="9.33203125" defaultRowHeight="12.75"/>
  <cols>
    <col min="1" max="1" width="9" style="128" customWidth="1"/>
    <col min="2" max="2" width="27.33203125" style="4" customWidth="1"/>
    <col min="3" max="3" width="9" style="0" customWidth="1"/>
    <col min="4" max="4" width="1.66796875" style="129" customWidth="1"/>
    <col min="5" max="5" width="5.83203125" style="125" customWidth="1"/>
    <col min="6" max="6" width="17.33203125" style="126" customWidth="1"/>
    <col min="7" max="7" width="27.66015625" style="21" customWidth="1"/>
    <col min="8" max="8" width="9" style="130" customWidth="1"/>
    <col min="9" max="9" width="1.66796875" style="129" customWidth="1"/>
  </cols>
  <sheetData>
    <row r="1" spans="1:10" s="5" customFormat="1" ht="12.75">
      <c r="A1" s="114" t="s">
        <v>0</v>
      </c>
      <c r="B1" s="6"/>
      <c r="C1" s="6"/>
      <c r="D1" s="115"/>
      <c r="E1" s="116"/>
      <c r="F1" s="117"/>
      <c r="G1" s="20"/>
      <c r="H1" s="118"/>
      <c r="I1" s="115"/>
      <c r="J1"/>
    </row>
    <row r="2" spans="1:10" s="5" customFormat="1" ht="12.75">
      <c r="A2" s="119"/>
      <c r="B2" s="6"/>
      <c r="C2" s="6"/>
      <c r="D2" s="115"/>
      <c r="E2" s="116"/>
      <c r="F2" s="117"/>
      <c r="G2" s="20"/>
      <c r="H2" s="118"/>
      <c r="I2" s="115"/>
      <c r="J2"/>
    </row>
    <row r="3" spans="1:10" s="5" customFormat="1" ht="12.75">
      <c r="A3" s="114" t="s">
        <v>1</v>
      </c>
      <c r="B3" s="6"/>
      <c r="C3" s="1"/>
      <c r="D3" s="120"/>
      <c r="E3" s="121"/>
      <c r="F3" s="122"/>
      <c r="G3" s="82"/>
      <c r="H3" s="123"/>
      <c r="I3" s="120"/>
      <c r="J3"/>
    </row>
    <row r="4" spans="1:10" s="5" customFormat="1" ht="12.75">
      <c r="A4" s="114" t="s">
        <v>73</v>
      </c>
      <c r="D4" s="124"/>
      <c r="E4" s="125"/>
      <c r="F4" s="126"/>
      <c r="G4" s="21"/>
      <c r="H4" s="127"/>
      <c r="I4" s="124"/>
      <c r="J4"/>
    </row>
    <row r="5" spans="1:10" s="5" customFormat="1" ht="12.75">
      <c r="A5" s="114"/>
      <c r="D5" s="124"/>
      <c r="E5" s="125"/>
      <c r="F5" s="126"/>
      <c r="G5" s="21"/>
      <c r="H5" s="127"/>
      <c r="I5" s="124"/>
      <c r="J5"/>
    </row>
    <row r="6" spans="1:10" s="5" customFormat="1" ht="12.75">
      <c r="A6" s="114" t="s">
        <v>50</v>
      </c>
      <c r="D6" s="124"/>
      <c r="E6" s="125"/>
      <c r="F6" s="126"/>
      <c r="G6" s="21"/>
      <c r="H6" s="127"/>
      <c r="I6" s="124"/>
      <c r="J6"/>
    </row>
    <row r="7" spans="1:10" ht="12.75">
      <c r="A7" s="131"/>
      <c r="J7" s="182"/>
    </row>
    <row r="8" ht="12.75">
      <c r="A8" s="131" t="s">
        <v>80</v>
      </c>
    </row>
    <row r="9" spans="1:9" ht="25.5">
      <c r="A9" s="184"/>
      <c r="B9" s="46" t="s">
        <v>52</v>
      </c>
      <c r="C9" s="86"/>
      <c r="D9" s="185"/>
      <c r="F9" s="186" t="s">
        <v>53</v>
      </c>
      <c r="G9" s="22"/>
      <c r="H9" s="187"/>
      <c r="I9" s="185"/>
    </row>
    <row r="10" spans="1:9" ht="12.75">
      <c r="A10" s="137"/>
      <c r="B10" s="167"/>
      <c r="C10" s="89" t="s">
        <v>4</v>
      </c>
      <c r="D10" s="139"/>
      <c r="E10" s="80"/>
      <c r="F10" s="110"/>
      <c r="G10" s="82"/>
      <c r="H10" s="140"/>
      <c r="I10" s="139"/>
    </row>
    <row r="11" spans="1:10" ht="25.5">
      <c r="A11" s="168">
        <v>1</v>
      </c>
      <c r="B11" s="92" t="s">
        <v>81</v>
      </c>
      <c r="C11" s="188">
        <f>369484/486089</f>
        <v>0.7601159458453082</v>
      </c>
      <c r="D11" s="170"/>
      <c r="E11" s="171">
        <v>1</v>
      </c>
      <c r="F11" s="73" t="s">
        <v>82</v>
      </c>
      <c r="G11" s="45" t="s">
        <v>83</v>
      </c>
      <c r="H11" s="98">
        <f>369484/486089</f>
        <v>0.7601159458453082</v>
      </c>
      <c r="I11" s="170"/>
      <c r="J11" s="5"/>
    </row>
    <row r="12" spans="1:10" s="75" customFormat="1" ht="12.75">
      <c r="A12" s="168">
        <v>2</v>
      </c>
      <c r="B12" s="92" t="s">
        <v>5</v>
      </c>
      <c r="C12" s="169">
        <f>+A12*1.3</f>
        <v>2.6</v>
      </c>
      <c r="D12" s="170"/>
      <c r="E12" s="171">
        <v>1</v>
      </c>
      <c r="F12" s="73" t="s">
        <v>5</v>
      </c>
      <c r="G12" s="45" t="s">
        <v>84</v>
      </c>
      <c r="H12" s="98">
        <v>1.3</v>
      </c>
      <c r="I12" s="170"/>
      <c r="J12" s="5"/>
    </row>
    <row r="13" spans="1:10" ht="12.75">
      <c r="A13" s="172"/>
      <c r="B13" s="97"/>
      <c r="C13" s="173"/>
      <c r="D13" s="170"/>
      <c r="E13" s="171"/>
      <c r="F13" s="73"/>
      <c r="G13" s="45"/>
      <c r="H13" s="98"/>
      <c r="I13" s="170"/>
      <c r="J13" s="5"/>
    </row>
    <row r="14" spans="1:10" ht="63.75">
      <c r="A14" s="172"/>
      <c r="B14" s="97"/>
      <c r="C14" s="173"/>
      <c r="D14" s="170"/>
      <c r="E14" s="171"/>
      <c r="F14" s="45" t="s">
        <v>85</v>
      </c>
      <c r="G14" s="45" t="s">
        <v>86</v>
      </c>
      <c r="H14" s="98"/>
      <c r="I14" s="170"/>
      <c r="J14" s="5"/>
    </row>
    <row r="15" spans="1:10" ht="25.5">
      <c r="A15" s="168"/>
      <c r="B15" s="92"/>
      <c r="C15" s="169"/>
      <c r="D15" s="170"/>
      <c r="E15" s="171">
        <v>2</v>
      </c>
      <c r="F15" s="73" t="s">
        <v>7</v>
      </c>
      <c r="G15" s="45" t="s">
        <v>87</v>
      </c>
      <c r="H15" s="98">
        <v>1.1</v>
      </c>
      <c r="I15" s="170"/>
      <c r="J15" s="5"/>
    </row>
    <row r="16" spans="1:9" ht="12.75">
      <c r="A16" s="168"/>
      <c r="B16" s="92"/>
      <c r="C16" s="169"/>
      <c r="D16" s="170"/>
      <c r="E16" s="171"/>
      <c r="F16" s="73"/>
      <c r="G16" s="45" t="s">
        <v>88</v>
      </c>
      <c r="H16" s="98">
        <v>1.1</v>
      </c>
      <c r="I16" s="170"/>
    </row>
    <row r="17" spans="1:10" ht="12.75">
      <c r="A17" s="168">
        <v>4</v>
      </c>
      <c r="B17" s="92" t="s">
        <v>11</v>
      </c>
      <c r="C17" s="176">
        <f>+A17*1</f>
        <v>4</v>
      </c>
      <c r="D17" s="177"/>
      <c r="E17" s="171">
        <v>4</v>
      </c>
      <c r="F17" s="148" t="s">
        <v>11</v>
      </c>
      <c r="G17" s="45" t="s">
        <v>89</v>
      </c>
      <c r="H17" s="98">
        <v>1</v>
      </c>
      <c r="I17" s="177"/>
      <c r="J17" s="75"/>
    </row>
    <row r="18" spans="1:9" ht="14.25" customHeight="1">
      <c r="A18" s="168"/>
      <c r="B18" s="92"/>
      <c r="C18" s="176"/>
      <c r="D18" s="170"/>
      <c r="E18" s="171"/>
      <c r="F18" s="73"/>
      <c r="G18" s="181" t="s">
        <v>90</v>
      </c>
      <c r="H18" s="98">
        <v>1</v>
      </c>
      <c r="I18" s="170"/>
    </row>
    <row r="19" spans="1:9" ht="12.75">
      <c r="A19" s="168"/>
      <c r="B19" s="92"/>
      <c r="C19" s="176"/>
      <c r="D19" s="177"/>
      <c r="E19" s="171"/>
      <c r="F19" s="148"/>
      <c r="G19" s="45" t="s">
        <v>91</v>
      </c>
      <c r="H19" s="98">
        <v>1</v>
      </c>
      <c r="I19" s="177"/>
    </row>
    <row r="20" spans="1:9" ht="12.75">
      <c r="A20" s="168">
        <v>3</v>
      </c>
      <c r="B20" s="92" t="s">
        <v>14</v>
      </c>
      <c r="C20" s="169">
        <f>+A20*0.9</f>
        <v>2.7</v>
      </c>
      <c r="D20" s="170"/>
      <c r="E20" s="171"/>
      <c r="F20" s="73"/>
      <c r="G20" s="181" t="s">
        <v>92</v>
      </c>
      <c r="H20" s="98">
        <v>1</v>
      </c>
      <c r="I20" s="170"/>
    </row>
    <row r="21" spans="1:9" ht="25.5">
      <c r="A21" s="168"/>
      <c r="B21" s="189"/>
      <c r="C21" s="169"/>
      <c r="D21" s="170"/>
      <c r="E21" s="171">
        <v>1</v>
      </c>
      <c r="F21" s="148" t="s">
        <v>93</v>
      </c>
      <c r="G21" s="45" t="s">
        <v>94</v>
      </c>
      <c r="H21" s="98">
        <v>0.3</v>
      </c>
      <c r="I21" s="170"/>
    </row>
    <row r="22" spans="1:9" ht="21.75" customHeight="1">
      <c r="A22" s="168"/>
      <c r="B22" s="189"/>
      <c r="C22" s="169"/>
      <c r="D22" s="170"/>
      <c r="E22" s="171">
        <v>2</v>
      </c>
      <c r="F22" s="73" t="s">
        <v>14</v>
      </c>
      <c r="G22" s="181" t="s">
        <v>95</v>
      </c>
      <c r="H22" s="98">
        <v>0.9</v>
      </c>
      <c r="I22" s="170"/>
    </row>
    <row r="23" spans="1:9" s="4" customFormat="1" ht="18.75" customHeight="1">
      <c r="A23" s="141"/>
      <c r="B23" s="189"/>
      <c r="C23" s="91"/>
      <c r="D23" s="142"/>
      <c r="E23" s="171"/>
      <c r="F23" s="73"/>
      <c r="G23" s="181" t="s">
        <v>96</v>
      </c>
      <c r="H23" s="98">
        <v>0.9</v>
      </c>
      <c r="I23" s="142"/>
    </row>
    <row r="24" spans="1:9" ht="25.5">
      <c r="A24" s="168">
        <v>1</v>
      </c>
      <c r="B24" s="92" t="s">
        <v>97</v>
      </c>
      <c r="C24" s="176">
        <v>0.3</v>
      </c>
      <c r="D24" s="170"/>
      <c r="E24" s="171"/>
      <c r="F24" s="73" t="s">
        <v>98</v>
      </c>
      <c r="G24" s="181" t="s">
        <v>99</v>
      </c>
      <c r="H24" s="98"/>
      <c r="I24" s="170"/>
    </row>
    <row r="25" spans="1:9" ht="12.75">
      <c r="A25" s="168"/>
      <c r="B25" s="189"/>
      <c r="C25" s="169"/>
      <c r="D25" s="170"/>
      <c r="E25" s="40"/>
      <c r="F25" s="73"/>
      <c r="G25" s="181"/>
      <c r="H25" s="98"/>
      <c r="I25" s="170"/>
    </row>
    <row r="26" spans="1:9" ht="12.75">
      <c r="A26" s="168"/>
      <c r="B26" s="189"/>
      <c r="C26" s="169"/>
      <c r="D26" s="170"/>
      <c r="E26" s="40"/>
      <c r="F26" s="73"/>
      <c r="G26" s="181"/>
      <c r="H26" s="98"/>
      <c r="I26" s="170"/>
    </row>
    <row r="27" spans="1:9" ht="12.75">
      <c r="A27" s="168"/>
      <c r="B27" s="92"/>
      <c r="C27" s="169"/>
      <c r="D27" s="170"/>
      <c r="E27" s="171"/>
      <c r="F27" s="73"/>
      <c r="G27" s="190"/>
      <c r="H27" s="98"/>
      <c r="I27" s="170"/>
    </row>
    <row r="28" spans="1:9" ht="12.75">
      <c r="A28" s="168"/>
      <c r="B28" s="92"/>
      <c r="C28" s="169"/>
      <c r="D28" s="170"/>
      <c r="E28" s="178"/>
      <c r="F28" s="151"/>
      <c r="G28" s="179"/>
      <c r="H28" s="180"/>
      <c r="I28" s="170"/>
    </row>
    <row r="29" spans="1:9" ht="12.75">
      <c r="A29" s="168"/>
      <c r="B29" s="92"/>
      <c r="C29" s="169"/>
      <c r="D29" s="170"/>
      <c r="E29" s="178"/>
      <c r="F29" s="151"/>
      <c r="G29" s="179"/>
      <c r="H29" s="180"/>
      <c r="I29" s="170"/>
    </row>
    <row r="30" spans="1:9" ht="25.5">
      <c r="A30" s="168"/>
      <c r="B30" s="92" t="s">
        <v>22</v>
      </c>
      <c r="C30" s="169">
        <v>0</v>
      </c>
      <c r="D30" s="170"/>
      <c r="E30" s="178"/>
      <c r="F30" s="45" t="s">
        <v>18</v>
      </c>
      <c r="G30" s="181"/>
      <c r="H30" s="104">
        <f>29014.6/523816</f>
        <v>0.055390824258900066</v>
      </c>
      <c r="I30" s="170"/>
    </row>
    <row r="31" spans="1:9" ht="12.75">
      <c r="A31" s="168"/>
      <c r="B31" s="92"/>
      <c r="C31" s="169"/>
      <c r="D31" s="170"/>
      <c r="E31" s="171"/>
      <c r="F31" s="73"/>
      <c r="G31" s="190"/>
      <c r="H31" s="98"/>
      <c r="I31" s="170"/>
    </row>
    <row r="32" spans="1:9" ht="12.75">
      <c r="A32" s="153">
        <f>SUM(A11:A31)</f>
        <v>11</v>
      </c>
      <c r="B32" s="154"/>
      <c r="C32" s="153">
        <f>SUM(C11:C31)</f>
        <v>10.360115945845308</v>
      </c>
      <c r="D32" s="183"/>
      <c r="E32" s="153">
        <f>SUM(E11:E31)</f>
        <v>11</v>
      </c>
      <c r="F32" s="154"/>
      <c r="G32" s="158"/>
      <c r="H32" s="191">
        <f>SUM(H11:H31)</f>
        <v>10.41550677010421</v>
      </c>
      <c r="I32" s="183"/>
    </row>
  </sheetData>
  <sheetProtection/>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K252"/>
  <sheetViews>
    <sheetView zoomScalePageLayoutView="0" workbookViewId="0" topLeftCell="A16">
      <selection activeCell="H40" sqref="H40"/>
    </sheetView>
  </sheetViews>
  <sheetFormatPr defaultColWidth="9.33203125" defaultRowHeight="12.75"/>
  <cols>
    <col min="1" max="1" width="6.66015625" style="4" customWidth="1"/>
    <col min="2" max="2" width="31.83203125" style="4" customWidth="1"/>
    <col min="3" max="3" width="9.66015625" style="4" customWidth="1"/>
    <col min="4" max="4" width="2.66015625" style="4" customWidth="1"/>
    <col min="5" max="5" width="6.33203125" style="41" bestFit="1" customWidth="1"/>
    <col min="6" max="6" width="27.83203125" style="19" customWidth="1"/>
    <col min="7" max="7" width="27.83203125" style="26" customWidth="1"/>
    <col min="8" max="8" width="9" style="34" customWidth="1"/>
    <col min="9" max="9" width="2.5" style="4" customWidth="1"/>
    <col min="10" max="16384" width="9.33203125" style="4" customWidth="1"/>
  </cols>
  <sheetData>
    <row r="1" spans="1:9" s="5" customFormat="1" ht="12.75">
      <c r="A1" s="1" t="s">
        <v>0</v>
      </c>
      <c r="B1" s="6"/>
      <c r="C1" s="6"/>
      <c r="D1" s="6"/>
      <c r="E1" s="3"/>
      <c r="F1" s="20"/>
      <c r="G1" s="27"/>
      <c r="H1" s="35"/>
      <c r="I1" s="6"/>
    </row>
    <row r="2" spans="1:9" s="5" customFormat="1" ht="12.75">
      <c r="A2" s="6"/>
      <c r="B2" s="6"/>
      <c r="C2" s="6"/>
      <c r="D2" s="6"/>
      <c r="E2" s="3"/>
      <c r="F2" s="20"/>
      <c r="G2" s="27"/>
      <c r="H2" s="35"/>
      <c r="I2" s="6"/>
    </row>
    <row r="3" spans="1:9" s="5" customFormat="1" ht="12.75">
      <c r="A3" s="1" t="s">
        <v>1</v>
      </c>
      <c r="B3" s="6"/>
      <c r="C3" s="1"/>
      <c r="D3" s="6"/>
      <c r="E3" s="3"/>
      <c r="F3" s="20"/>
      <c r="G3" s="27"/>
      <c r="H3" s="35"/>
      <c r="I3" s="6"/>
    </row>
    <row r="4" spans="1:8" s="5" customFormat="1" ht="12.75">
      <c r="A4" s="1" t="s">
        <v>29</v>
      </c>
      <c r="E4" s="2"/>
      <c r="F4" s="21"/>
      <c r="G4" s="28"/>
      <c r="H4" s="36"/>
    </row>
    <row r="5" spans="1:9" s="5" customFormat="1" ht="12.75">
      <c r="A5" s="6"/>
      <c r="B5" s="6"/>
      <c r="C5" s="6"/>
      <c r="D5" s="6"/>
      <c r="E5" s="3"/>
      <c r="F5" s="20"/>
      <c r="G5" s="27"/>
      <c r="H5" s="35"/>
      <c r="I5" s="6"/>
    </row>
    <row r="6" spans="1:9" s="5" customFormat="1" ht="12.75">
      <c r="A6" s="1" t="s">
        <v>100</v>
      </c>
      <c r="B6" s="6"/>
      <c r="C6" s="6"/>
      <c r="D6" s="6"/>
      <c r="E6" s="3"/>
      <c r="F6" s="20"/>
      <c r="G6" s="27"/>
      <c r="H6" s="35"/>
      <c r="I6" s="6"/>
    </row>
    <row r="7" spans="1:9" s="5" customFormat="1" ht="12.75">
      <c r="A7" s="6"/>
      <c r="B7" s="6"/>
      <c r="C7" s="6"/>
      <c r="D7" s="6"/>
      <c r="E7" s="3"/>
      <c r="F7" s="20"/>
      <c r="G7" s="27"/>
      <c r="H7" s="35"/>
      <c r="I7" s="6"/>
    </row>
    <row r="8" spans="1:9" s="5" customFormat="1" ht="12.75">
      <c r="A8" s="1" t="s">
        <v>101</v>
      </c>
      <c r="B8" s="6"/>
      <c r="C8" s="6"/>
      <c r="D8" s="6"/>
      <c r="E8" s="3"/>
      <c r="F8" s="20"/>
      <c r="G8" s="27"/>
      <c r="H8" s="35"/>
      <c r="I8" s="6"/>
    </row>
    <row r="9" spans="1:9" s="65" customFormat="1" ht="25.5">
      <c r="A9" s="63"/>
      <c r="B9" s="63" t="s">
        <v>20</v>
      </c>
      <c r="C9" s="63"/>
      <c r="D9" s="63"/>
      <c r="E9" s="64"/>
      <c r="F9" s="192" t="s">
        <v>53</v>
      </c>
      <c r="G9" s="63"/>
      <c r="H9" s="63"/>
      <c r="I9" s="63"/>
    </row>
    <row r="10" spans="1:9" ht="12.75">
      <c r="A10" s="46"/>
      <c r="B10" s="47"/>
      <c r="C10" s="46" t="s">
        <v>4</v>
      </c>
      <c r="D10" s="47"/>
      <c r="E10" s="60"/>
      <c r="F10" s="22"/>
      <c r="G10" s="29"/>
      <c r="H10" s="49"/>
      <c r="I10" s="47"/>
    </row>
    <row r="11" spans="1:9" s="15" customFormat="1" ht="38.25">
      <c r="A11" s="48"/>
      <c r="B11" s="16" t="s">
        <v>102</v>
      </c>
      <c r="C11" s="48"/>
      <c r="D11" s="29"/>
      <c r="E11" s="40"/>
      <c r="F11" s="45"/>
      <c r="G11" s="61"/>
      <c r="H11" s="193"/>
      <c r="I11" s="29"/>
    </row>
    <row r="12" spans="1:9" s="15" customFormat="1" ht="12.75">
      <c r="A12" s="48"/>
      <c r="B12" s="16"/>
      <c r="C12" s="48"/>
      <c r="D12" s="29"/>
      <c r="E12" s="40"/>
      <c r="F12" s="73" t="s">
        <v>103</v>
      </c>
      <c r="G12" s="61" t="s">
        <v>104</v>
      </c>
      <c r="H12" s="74">
        <v>0</v>
      </c>
      <c r="I12" s="29"/>
    </row>
    <row r="13" spans="1:9" s="15" customFormat="1" ht="12.75">
      <c r="A13" s="48"/>
      <c r="B13" s="16"/>
      <c r="C13" s="48"/>
      <c r="D13" s="29"/>
      <c r="E13" s="40"/>
      <c r="F13" s="73"/>
      <c r="G13" s="61"/>
      <c r="H13" s="193"/>
      <c r="I13" s="29"/>
    </row>
    <row r="14" spans="1:9" s="15" customFormat="1" ht="12.75">
      <c r="A14" s="48">
        <v>1</v>
      </c>
      <c r="B14" s="16" t="s">
        <v>39</v>
      </c>
      <c r="C14" s="48">
        <v>1.1</v>
      </c>
      <c r="D14" s="49"/>
      <c r="E14" s="40">
        <v>2</v>
      </c>
      <c r="F14" s="73" t="s">
        <v>19</v>
      </c>
      <c r="G14" s="61" t="s">
        <v>105</v>
      </c>
      <c r="H14" s="74">
        <v>1.1</v>
      </c>
      <c r="I14" s="49"/>
    </row>
    <row r="15" spans="1:9" s="15" customFormat="1" ht="76.5">
      <c r="A15" s="48"/>
      <c r="B15" s="16" t="s">
        <v>106</v>
      </c>
      <c r="C15" s="48"/>
      <c r="D15" s="49"/>
      <c r="E15" s="40"/>
      <c r="F15" s="73" t="s">
        <v>107</v>
      </c>
      <c r="G15" s="61" t="s">
        <v>108</v>
      </c>
      <c r="H15" s="74">
        <v>1.1</v>
      </c>
      <c r="I15" s="49"/>
    </row>
    <row r="16" spans="1:9" s="15" customFormat="1" ht="12.75">
      <c r="A16" s="48"/>
      <c r="B16" s="16"/>
      <c r="C16" s="50"/>
      <c r="D16" s="29"/>
      <c r="E16" s="40"/>
      <c r="F16" s="73"/>
      <c r="G16" s="61"/>
      <c r="H16" s="74"/>
      <c r="I16" s="29"/>
    </row>
    <row r="17" spans="1:9" s="15" customFormat="1" ht="12.75">
      <c r="A17" s="48">
        <v>2</v>
      </c>
      <c r="B17" s="194" t="s">
        <v>11</v>
      </c>
      <c r="C17" s="48">
        <f>1*A17</f>
        <v>2</v>
      </c>
      <c r="D17" s="29"/>
      <c r="E17" s="40">
        <v>3</v>
      </c>
      <c r="F17" s="194" t="s">
        <v>11</v>
      </c>
      <c r="G17" s="61" t="s">
        <v>109</v>
      </c>
      <c r="H17" s="74">
        <v>1</v>
      </c>
      <c r="I17" s="29"/>
    </row>
    <row r="18" spans="1:9" s="15" customFormat="1" ht="25.5">
      <c r="A18" s="68"/>
      <c r="B18" s="61"/>
      <c r="C18" s="68"/>
      <c r="D18" s="29"/>
      <c r="E18" s="40"/>
      <c r="F18" s="194"/>
      <c r="G18" s="61" t="s">
        <v>110</v>
      </c>
      <c r="H18" s="74"/>
      <c r="I18" s="29"/>
    </row>
    <row r="19" spans="1:9" s="15" customFormat="1" ht="12.75">
      <c r="A19" s="48"/>
      <c r="B19" s="16"/>
      <c r="C19" s="48"/>
      <c r="D19" s="29"/>
      <c r="E19" s="40"/>
      <c r="F19" s="73" t="s">
        <v>111</v>
      </c>
      <c r="G19" s="61" t="s">
        <v>112</v>
      </c>
      <c r="H19" s="74">
        <v>1</v>
      </c>
      <c r="I19" s="29"/>
    </row>
    <row r="20" spans="1:9" s="15" customFormat="1" ht="38.25">
      <c r="A20" s="48">
        <v>-1</v>
      </c>
      <c r="B20" s="16" t="s">
        <v>113</v>
      </c>
      <c r="C20" s="48">
        <v>-1</v>
      </c>
      <c r="D20" s="29"/>
      <c r="E20" s="40">
        <v>-1</v>
      </c>
      <c r="F20" s="73" t="s">
        <v>114</v>
      </c>
      <c r="G20" s="61" t="s">
        <v>115</v>
      </c>
      <c r="H20" s="74">
        <v>-1</v>
      </c>
      <c r="I20" s="29"/>
    </row>
    <row r="21" spans="1:9" s="15" customFormat="1" ht="12.75">
      <c r="A21" s="48"/>
      <c r="B21" s="16"/>
      <c r="C21" s="48"/>
      <c r="D21" s="29"/>
      <c r="E21" s="40"/>
      <c r="F21" s="72"/>
      <c r="G21" s="72"/>
      <c r="H21" s="195"/>
      <c r="I21" s="29"/>
    </row>
    <row r="22" spans="1:9" s="15" customFormat="1" ht="12.75">
      <c r="A22" s="196">
        <v>4</v>
      </c>
      <c r="B22" s="197" t="s">
        <v>14</v>
      </c>
      <c r="C22" s="198">
        <f>A22*0.9</f>
        <v>3.6</v>
      </c>
      <c r="D22" s="29"/>
      <c r="E22" s="40">
        <v>4</v>
      </c>
      <c r="F22" s="73" t="s">
        <v>46</v>
      </c>
      <c r="G22" s="61" t="s">
        <v>116</v>
      </c>
      <c r="H22" s="74">
        <v>0.9</v>
      </c>
      <c r="I22" s="29"/>
    </row>
    <row r="23" spans="1:9" s="15" customFormat="1" ht="12.75">
      <c r="A23" s="196"/>
      <c r="B23" s="197"/>
      <c r="C23" s="198"/>
      <c r="D23" s="29"/>
      <c r="E23" s="40"/>
      <c r="F23" s="73"/>
      <c r="G23" s="61"/>
      <c r="H23" s="74"/>
      <c r="I23" s="29"/>
    </row>
    <row r="24" spans="1:9" s="15" customFormat="1" ht="12.75">
      <c r="A24" s="196"/>
      <c r="B24" s="197"/>
      <c r="C24" s="198"/>
      <c r="D24" s="29"/>
      <c r="E24" s="40"/>
      <c r="F24" s="73" t="s">
        <v>117</v>
      </c>
      <c r="G24" s="61" t="s">
        <v>118</v>
      </c>
      <c r="H24" s="74">
        <v>0.9</v>
      </c>
      <c r="I24" s="29"/>
    </row>
    <row r="25" spans="1:9" s="15" customFormat="1" ht="25.5">
      <c r="A25" s="48"/>
      <c r="B25" s="16"/>
      <c r="C25" s="48"/>
      <c r="D25" s="29"/>
      <c r="E25" s="40"/>
      <c r="F25" s="73" t="s">
        <v>119</v>
      </c>
      <c r="G25" s="61" t="s">
        <v>120</v>
      </c>
      <c r="H25" s="74">
        <v>0.9</v>
      </c>
      <c r="I25" s="29"/>
    </row>
    <row r="26" spans="1:9" s="15" customFormat="1" ht="25.5">
      <c r="A26" s="48">
        <v>1</v>
      </c>
      <c r="B26" s="16" t="s">
        <v>121</v>
      </c>
      <c r="C26" s="48">
        <f>0.9</f>
        <v>0.9</v>
      </c>
      <c r="D26" s="29"/>
      <c r="E26" s="40"/>
      <c r="F26" s="73" t="s">
        <v>122</v>
      </c>
      <c r="G26" s="61" t="s">
        <v>123</v>
      </c>
      <c r="H26" s="74">
        <v>0.9</v>
      </c>
      <c r="I26" s="29"/>
    </row>
    <row r="27" spans="1:9" s="15" customFormat="1" ht="12.75">
      <c r="A27" s="48"/>
      <c r="B27" s="16"/>
      <c r="C27" s="48"/>
      <c r="D27" s="29"/>
      <c r="E27" s="40"/>
      <c r="F27" s="73"/>
      <c r="G27" s="61"/>
      <c r="H27" s="74"/>
      <c r="I27" s="29"/>
    </row>
    <row r="28" spans="1:9" s="15" customFormat="1" ht="12.75">
      <c r="A28" s="48"/>
      <c r="B28" s="16"/>
      <c r="C28" s="48"/>
      <c r="D28" s="29"/>
      <c r="E28" s="62">
        <v>5</v>
      </c>
      <c r="F28" s="45" t="s">
        <v>124</v>
      </c>
      <c r="G28" s="61" t="s">
        <v>125</v>
      </c>
      <c r="H28" s="74">
        <v>0.9</v>
      </c>
      <c r="I28" s="29"/>
    </row>
    <row r="29" spans="1:9" s="15" customFormat="1" ht="12.75">
      <c r="A29" s="48"/>
      <c r="B29" s="16"/>
      <c r="C29" s="68"/>
      <c r="D29" s="29"/>
      <c r="E29" s="62"/>
      <c r="F29" s="45"/>
      <c r="G29" s="61" t="s">
        <v>126</v>
      </c>
      <c r="H29" s="74">
        <v>0.9</v>
      </c>
      <c r="I29" s="29"/>
    </row>
    <row r="30" spans="1:9" s="15" customFormat="1" ht="12.75">
      <c r="A30" s="48"/>
      <c r="B30" s="16"/>
      <c r="C30" s="68"/>
      <c r="D30" s="29"/>
      <c r="E30" s="62"/>
      <c r="F30" s="45"/>
      <c r="G30" s="61" t="s">
        <v>127</v>
      </c>
      <c r="H30" s="74">
        <v>0.9</v>
      </c>
      <c r="I30" s="29"/>
    </row>
    <row r="31" spans="1:9" s="15" customFormat="1" ht="12.75">
      <c r="A31" s="48"/>
      <c r="B31" s="16"/>
      <c r="C31" s="68"/>
      <c r="D31" s="29"/>
      <c r="E31" s="62"/>
      <c r="F31" s="45"/>
      <c r="G31" s="61" t="s">
        <v>128</v>
      </c>
      <c r="H31" s="74">
        <v>0.9</v>
      </c>
      <c r="I31" s="29"/>
    </row>
    <row r="32" spans="1:9" s="15" customFormat="1" ht="38.25">
      <c r="A32" s="48"/>
      <c r="B32" s="16"/>
      <c r="C32" s="68"/>
      <c r="D32" s="29"/>
      <c r="E32" s="62"/>
      <c r="F32" s="45"/>
      <c r="G32" s="61" t="s">
        <v>129</v>
      </c>
      <c r="H32" s="74">
        <v>0.9</v>
      </c>
      <c r="I32" s="29"/>
    </row>
    <row r="33" spans="1:9" s="15" customFormat="1" ht="12.75">
      <c r="A33" s="48"/>
      <c r="B33" s="16"/>
      <c r="C33" s="68"/>
      <c r="D33" s="29"/>
      <c r="E33" s="62"/>
      <c r="F33" s="45"/>
      <c r="G33" s="61"/>
      <c r="H33" s="74"/>
      <c r="I33" s="29"/>
    </row>
    <row r="34" spans="1:9" s="15" customFormat="1" ht="45.75" customHeight="1">
      <c r="A34" s="48"/>
      <c r="B34" s="16"/>
      <c r="C34" s="68"/>
      <c r="D34" s="29"/>
      <c r="E34" s="62">
        <v>2</v>
      </c>
      <c r="F34" s="45" t="s">
        <v>130</v>
      </c>
      <c r="G34" s="61" t="s">
        <v>131</v>
      </c>
      <c r="H34" s="74">
        <v>0</v>
      </c>
      <c r="I34" s="29"/>
    </row>
    <row r="35" spans="1:9" s="15" customFormat="1" ht="12.75">
      <c r="A35" s="48"/>
      <c r="B35" s="16"/>
      <c r="C35" s="68"/>
      <c r="D35" s="29"/>
      <c r="E35" s="62"/>
      <c r="F35" s="45"/>
      <c r="G35" s="61" t="s">
        <v>132</v>
      </c>
      <c r="H35" s="74">
        <v>0.6</v>
      </c>
      <c r="I35" s="29"/>
    </row>
    <row r="36" spans="1:9" s="15" customFormat="1" ht="12.75">
      <c r="A36" s="48"/>
      <c r="B36" s="16"/>
      <c r="C36" s="68"/>
      <c r="D36" s="29"/>
      <c r="E36" s="62"/>
      <c r="F36" s="45"/>
      <c r="G36" s="61" t="s">
        <v>77</v>
      </c>
      <c r="H36" s="74">
        <v>0.6</v>
      </c>
      <c r="I36" s="29"/>
    </row>
    <row r="37" spans="1:9" s="15" customFormat="1" ht="25.5">
      <c r="A37" s="48">
        <v>1</v>
      </c>
      <c r="B37" s="16" t="s">
        <v>133</v>
      </c>
      <c r="C37" s="199">
        <f>0.3/1000*1935</f>
        <v>0.5804999999999999</v>
      </c>
      <c r="D37" s="29"/>
      <c r="E37" s="62">
        <v>1</v>
      </c>
      <c r="F37" s="45" t="s">
        <v>134</v>
      </c>
      <c r="G37" s="61" t="s">
        <v>135</v>
      </c>
      <c r="H37" s="193">
        <v>0.58</v>
      </c>
      <c r="I37" s="29"/>
    </row>
    <row r="38" spans="1:9" s="15" customFormat="1" ht="25.5">
      <c r="A38" s="48">
        <v>1</v>
      </c>
      <c r="B38" s="16" t="s">
        <v>136</v>
      </c>
      <c r="C38" s="68">
        <v>0.3</v>
      </c>
      <c r="D38" s="29"/>
      <c r="E38" s="62">
        <v>1</v>
      </c>
      <c r="F38" s="45" t="s">
        <v>137</v>
      </c>
      <c r="G38" s="61" t="s">
        <v>138</v>
      </c>
      <c r="H38" s="74">
        <v>0.3</v>
      </c>
      <c r="I38" s="29"/>
    </row>
    <row r="39" spans="1:11" s="15" customFormat="1" ht="25.5">
      <c r="A39" s="48">
        <v>8</v>
      </c>
      <c r="B39" s="16" t="s">
        <v>139</v>
      </c>
      <c r="C39" s="199">
        <v>3.116600266195408</v>
      </c>
      <c r="D39" s="29"/>
      <c r="E39" s="62"/>
      <c r="F39" s="45" t="s">
        <v>140</v>
      </c>
      <c r="G39" s="61" t="s">
        <v>141</v>
      </c>
      <c r="H39" s="74">
        <f>-1390000/523816</f>
        <v>-2.653603555446951</v>
      </c>
      <c r="I39" s="30"/>
      <c r="J39" s="124"/>
      <c r="K39" s="200"/>
    </row>
    <row r="40" spans="1:10" ht="12.75">
      <c r="A40" s="71">
        <f>SUM(A11:A39)</f>
        <v>17</v>
      </c>
      <c r="B40" s="51"/>
      <c r="C40" s="201">
        <f>SUM(C11:C39)</f>
        <v>10.597100266195408</v>
      </c>
      <c r="D40" s="202"/>
      <c r="E40" s="203">
        <f>SUM(E11:E39)</f>
        <v>17</v>
      </c>
      <c r="F40" s="204"/>
      <c r="G40" s="205"/>
      <c r="H40" s="206">
        <f>SUM(H11:H39)</f>
        <v>10.726396444553052</v>
      </c>
      <c r="I40" s="207"/>
      <c r="J40" s="208"/>
    </row>
    <row r="41" spans="1:9" ht="12.75">
      <c r="A41" s="55"/>
      <c r="B41" s="56"/>
      <c r="C41" s="57"/>
      <c r="D41" s="56"/>
      <c r="E41" s="58"/>
      <c r="F41" s="18"/>
      <c r="G41" s="17"/>
      <c r="H41" s="59"/>
      <c r="I41" s="56"/>
    </row>
    <row r="42" spans="5:8" s="10" customFormat="1" ht="12.75">
      <c r="E42" s="44"/>
      <c r="F42" s="25"/>
      <c r="G42" s="33"/>
      <c r="H42" s="39"/>
    </row>
    <row r="43" spans="5:8" s="10" customFormat="1" ht="12.75">
      <c r="E43" s="44"/>
      <c r="F43" s="25"/>
      <c r="G43" s="33"/>
      <c r="H43" s="39"/>
    </row>
    <row r="44" spans="5:8" s="10" customFormat="1" ht="12.75">
      <c r="E44" s="44"/>
      <c r="F44" s="25"/>
      <c r="G44" s="33"/>
      <c r="H44" s="39"/>
    </row>
    <row r="45" spans="5:8" s="10" customFormat="1" ht="12.75">
      <c r="E45" s="44"/>
      <c r="F45" s="25"/>
      <c r="G45" s="33"/>
      <c r="H45" s="39"/>
    </row>
    <row r="46" spans="5:8" s="10" customFormat="1" ht="12.75">
      <c r="E46" s="44"/>
      <c r="F46" s="25"/>
      <c r="G46" s="33"/>
      <c r="H46" s="39"/>
    </row>
    <row r="47" spans="5:8" s="10" customFormat="1" ht="12.75">
      <c r="E47" s="44"/>
      <c r="F47" s="25"/>
      <c r="G47" s="33"/>
      <c r="H47" s="39"/>
    </row>
    <row r="48" spans="5:8" s="10" customFormat="1" ht="12.75">
      <c r="E48" s="44"/>
      <c r="F48" s="25"/>
      <c r="G48" s="33"/>
      <c r="H48" s="39"/>
    </row>
    <row r="49" spans="5:8" s="10" customFormat="1" ht="12.75">
      <c r="E49" s="44"/>
      <c r="F49" s="25"/>
      <c r="G49" s="33"/>
      <c r="H49" s="39"/>
    </row>
    <row r="50" spans="5:8" s="10" customFormat="1" ht="12.75">
      <c r="E50" s="44"/>
      <c r="F50" s="25"/>
      <c r="G50" s="33"/>
      <c r="H50" s="39"/>
    </row>
    <row r="51" spans="5:8" s="10" customFormat="1" ht="12.75">
      <c r="E51" s="44"/>
      <c r="F51" s="25"/>
      <c r="G51" s="33"/>
      <c r="H51" s="39"/>
    </row>
    <row r="52" spans="5:8" s="10" customFormat="1" ht="12.75">
      <c r="E52" s="44"/>
      <c r="F52" s="25"/>
      <c r="G52" s="33"/>
      <c r="H52" s="39"/>
    </row>
    <row r="53" spans="5:8" s="10" customFormat="1" ht="12.75">
      <c r="E53" s="44"/>
      <c r="F53" s="25"/>
      <c r="G53" s="33"/>
      <c r="H53" s="39"/>
    </row>
    <row r="54" spans="5:8" s="10" customFormat="1" ht="12.75">
      <c r="E54" s="44"/>
      <c r="F54" s="25"/>
      <c r="G54" s="33"/>
      <c r="H54" s="39"/>
    </row>
    <row r="55" spans="5:8" s="10" customFormat="1" ht="12.75">
      <c r="E55" s="44"/>
      <c r="F55" s="25"/>
      <c r="G55" s="33"/>
      <c r="H55" s="39"/>
    </row>
    <row r="56" spans="5:8" s="10" customFormat="1" ht="12.75">
      <c r="E56" s="44"/>
      <c r="F56" s="25"/>
      <c r="G56" s="33"/>
      <c r="H56" s="39"/>
    </row>
    <row r="57" spans="5:8" s="10" customFormat="1" ht="12.75">
      <c r="E57" s="44"/>
      <c r="F57" s="25"/>
      <c r="G57" s="33"/>
      <c r="H57" s="39"/>
    </row>
    <row r="58" spans="5:8" s="10" customFormat="1" ht="12.75">
      <c r="E58" s="44"/>
      <c r="F58" s="25"/>
      <c r="G58" s="33"/>
      <c r="H58" s="39"/>
    </row>
    <row r="59" spans="5:8" s="10" customFormat="1" ht="12.75">
      <c r="E59" s="44"/>
      <c r="F59" s="25"/>
      <c r="G59" s="33"/>
      <c r="H59" s="39"/>
    </row>
    <row r="60" spans="5:8" s="10" customFormat="1" ht="12.75">
      <c r="E60" s="44"/>
      <c r="F60" s="25"/>
      <c r="G60" s="33"/>
      <c r="H60" s="39"/>
    </row>
    <row r="61" spans="5:8" s="10" customFormat="1" ht="12.75">
      <c r="E61" s="44"/>
      <c r="F61" s="25"/>
      <c r="G61" s="33"/>
      <c r="H61" s="39"/>
    </row>
    <row r="62" spans="5:8" s="10" customFormat="1" ht="12.75">
      <c r="E62" s="44"/>
      <c r="F62" s="25"/>
      <c r="G62" s="33"/>
      <c r="H62" s="39"/>
    </row>
    <row r="63" spans="5:8" s="10" customFormat="1" ht="12.75">
      <c r="E63" s="44"/>
      <c r="F63" s="25"/>
      <c r="G63" s="33"/>
      <c r="H63" s="39"/>
    </row>
    <row r="64" spans="5:8" s="10" customFormat="1" ht="12.75">
      <c r="E64" s="44"/>
      <c r="F64" s="25"/>
      <c r="G64" s="33"/>
      <c r="H64" s="39"/>
    </row>
    <row r="65" spans="5:8" s="10" customFormat="1" ht="12.75">
      <c r="E65" s="44"/>
      <c r="F65" s="25"/>
      <c r="G65" s="33"/>
      <c r="H65" s="39"/>
    </row>
    <row r="66" spans="5:8" s="10" customFormat="1" ht="12.75">
      <c r="E66" s="44"/>
      <c r="F66" s="25"/>
      <c r="G66" s="33"/>
      <c r="H66" s="39"/>
    </row>
    <row r="67" spans="5:8" s="10" customFormat="1" ht="12.75">
      <c r="E67" s="44"/>
      <c r="F67" s="25"/>
      <c r="G67" s="33"/>
      <c r="H67" s="39"/>
    </row>
    <row r="68" spans="5:8" s="10" customFormat="1" ht="12.75">
      <c r="E68" s="44"/>
      <c r="F68" s="25"/>
      <c r="G68" s="33"/>
      <c r="H68" s="39"/>
    </row>
    <row r="69" spans="5:8" s="10" customFormat="1" ht="12.75">
      <c r="E69" s="44"/>
      <c r="F69" s="25"/>
      <c r="G69" s="33"/>
      <c r="H69" s="39"/>
    </row>
    <row r="70" spans="5:8" s="10" customFormat="1" ht="12.75">
      <c r="E70" s="44"/>
      <c r="F70" s="25"/>
      <c r="G70" s="33"/>
      <c r="H70" s="39"/>
    </row>
    <row r="71" spans="5:8" s="10" customFormat="1" ht="12.75">
      <c r="E71" s="44"/>
      <c r="F71" s="25"/>
      <c r="G71" s="33"/>
      <c r="H71" s="39"/>
    </row>
    <row r="72" spans="5:8" s="10" customFormat="1" ht="12.75">
      <c r="E72" s="44"/>
      <c r="F72" s="25"/>
      <c r="G72" s="33"/>
      <c r="H72" s="39"/>
    </row>
    <row r="73" spans="5:8" s="10" customFormat="1" ht="12.75">
      <c r="E73" s="44"/>
      <c r="F73" s="25"/>
      <c r="G73" s="33"/>
      <c r="H73" s="39"/>
    </row>
    <row r="74" spans="5:8" s="10" customFormat="1" ht="12.75">
      <c r="E74" s="44"/>
      <c r="F74" s="25"/>
      <c r="G74" s="33"/>
      <c r="H74" s="39"/>
    </row>
    <row r="75" spans="5:8" s="10" customFormat="1" ht="12.75">
      <c r="E75" s="44"/>
      <c r="F75" s="25"/>
      <c r="G75" s="33"/>
      <c r="H75" s="39"/>
    </row>
    <row r="76" spans="5:8" s="10" customFormat="1" ht="12.75">
      <c r="E76" s="44"/>
      <c r="F76" s="25"/>
      <c r="G76" s="33"/>
      <c r="H76" s="39"/>
    </row>
    <row r="77" spans="5:8" s="10" customFormat="1" ht="12.75">
      <c r="E77" s="44"/>
      <c r="F77" s="25"/>
      <c r="G77" s="33"/>
      <c r="H77" s="39"/>
    </row>
    <row r="78" spans="5:8" s="10" customFormat="1" ht="12.75">
      <c r="E78" s="44"/>
      <c r="F78" s="25"/>
      <c r="G78" s="33"/>
      <c r="H78" s="39"/>
    </row>
    <row r="79" spans="5:8" s="10" customFormat="1" ht="12.75">
      <c r="E79" s="44"/>
      <c r="F79" s="25"/>
      <c r="G79" s="33"/>
      <c r="H79" s="39"/>
    </row>
    <row r="80" spans="5:8" s="10" customFormat="1" ht="12.75">
      <c r="E80" s="44"/>
      <c r="F80" s="25"/>
      <c r="G80" s="33"/>
      <c r="H80" s="39"/>
    </row>
    <row r="81" spans="5:8" s="10" customFormat="1" ht="12.75">
      <c r="E81" s="44"/>
      <c r="F81" s="25"/>
      <c r="G81" s="33"/>
      <c r="H81" s="39"/>
    </row>
    <row r="82" spans="5:8" s="10" customFormat="1" ht="12.75">
      <c r="E82" s="44"/>
      <c r="F82" s="25"/>
      <c r="G82" s="33"/>
      <c r="H82" s="39"/>
    </row>
    <row r="83" spans="5:8" s="10" customFormat="1" ht="12.75">
      <c r="E83" s="44"/>
      <c r="F83" s="25"/>
      <c r="G83" s="33"/>
      <c r="H83" s="39"/>
    </row>
    <row r="84" spans="5:8" s="10" customFormat="1" ht="12.75">
      <c r="E84" s="44"/>
      <c r="F84" s="25"/>
      <c r="G84" s="33"/>
      <c r="H84" s="39"/>
    </row>
    <row r="85" spans="5:8" s="10" customFormat="1" ht="12.75">
      <c r="E85" s="44"/>
      <c r="F85" s="25"/>
      <c r="G85" s="33"/>
      <c r="H85" s="39"/>
    </row>
    <row r="86" spans="5:8" s="10" customFormat="1" ht="12.75">
      <c r="E86" s="44"/>
      <c r="F86" s="25"/>
      <c r="G86" s="33"/>
      <c r="H86" s="39"/>
    </row>
    <row r="87" spans="5:8" s="10" customFormat="1" ht="12.75">
      <c r="E87" s="44"/>
      <c r="F87" s="25"/>
      <c r="G87" s="33"/>
      <c r="H87" s="39"/>
    </row>
    <row r="88" spans="5:8" s="10" customFormat="1" ht="12.75">
      <c r="E88" s="44"/>
      <c r="F88" s="25"/>
      <c r="G88" s="33"/>
      <c r="H88" s="39"/>
    </row>
    <row r="89" spans="5:8" s="10" customFormat="1" ht="12.75">
      <c r="E89" s="44"/>
      <c r="F89" s="25"/>
      <c r="G89" s="33"/>
      <c r="H89" s="39"/>
    </row>
    <row r="90" spans="5:8" s="10" customFormat="1" ht="12.75">
      <c r="E90" s="44"/>
      <c r="F90" s="25"/>
      <c r="G90" s="33"/>
      <c r="H90" s="39"/>
    </row>
    <row r="91" spans="5:8" s="10" customFormat="1" ht="12.75">
      <c r="E91" s="44"/>
      <c r="F91" s="25"/>
      <c r="G91" s="33"/>
      <c r="H91" s="39"/>
    </row>
    <row r="92" spans="5:8" s="10" customFormat="1" ht="12.75">
      <c r="E92" s="44"/>
      <c r="F92" s="25"/>
      <c r="G92" s="33"/>
      <c r="H92" s="39"/>
    </row>
    <row r="93" spans="5:8" s="10" customFormat="1" ht="12.75">
      <c r="E93" s="44"/>
      <c r="F93" s="25"/>
      <c r="G93" s="33"/>
      <c r="H93" s="39"/>
    </row>
    <row r="94" spans="5:8" s="10" customFormat="1" ht="12.75">
      <c r="E94" s="44"/>
      <c r="F94" s="25"/>
      <c r="G94" s="33"/>
      <c r="H94" s="39"/>
    </row>
    <row r="95" spans="5:8" s="10" customFormat="1" ht="12.75">
      <c r="E95" s="44"/>
      <c r="F95" s="25"/>
      <c r="G95" s="33"/>
      <c r="H95" s="39"/>
    </row>
    <row r="96" spans="5:8" s="10" customFormat="1" ht="12.75">
      <c r="E96" s="44"/>
      <c r="F96" s="25"/>
      <c r="G96" s="33"/>
      <c r="H96" s="39"/>
    </row>
    <row r="97" spans="5:8" s="10" customFormat="1" ht="12.75">
      <c r="E97" s="44"/>
      <c r="F97" s="25"/>
      <c r="G97" s="33"/>
      <c r="H97" s="39"/>
    </row>
    <row r="98" spans="5:8" s="10" customFormat="1" ht="12.75">
      <c r="E98" s="44"/>
      <c r="F98" s="25"/>
      <c r="G98" s="33"/>
      <c r="H98" s="39"/>
    </row>
    <row r="99" spans="5:8" s="10" customFormat="1" ht="12.75">
      <c r="E99" s="44"/>
      <c r="F99" s="25"/>
      <c r="G99" s="33"/>
      <c r="H99" s="39"/>
    </row>
    <row r="100" spans="5:8" s="10" customFormat="1" ht="12.75">
      <c r="E100" s="44"/>
      <c r="F100" s="25"/>
      <c r="G100" s="33"/>
      <c r="H100" s="39"/>
    </row>
    <row r="101" spans="5:8" s="10" customFormat="1" ht="12.75">
      <c r="E101" s="44"/>
      <c r="F101" s="25"/>
      <c r="G101" s="33"/>
      <c r="H101" s="39"/>
    </row>
    <row r="102" spans="5:8" s="10" customFormat="1" ht="12.75">
      <c r="E102" s="44"/>
      <c r="F102" s="25"/>
      <c r="G102" s="33"/>
      <c r="H102" s="39"/>
    </row>
    <row r="103" spans="5:8" s="10" customFormat="1" ht="12.75">
      <c r="E103" s="44"/>
      <c r="F103" s="25"/>
      <c r="G103" s="33"/>
      <c r="H103" s="39"/>
    </row>
    <row r="104" spans="5:8" s="10" customFormat="1" ht="12.75">
      <c r="E104" s="44"/>
      <c r="F104" s="25"/>
      <c r="G104" s="33"/>
      <c r="H104" s="39"/>
    </row>
    <row r="105" spans="5:8" s="10" customFormat="1" ht="12.75">
      <c r="E105" s="44"/>
      <c r="F105" s="25"/>
      <c r="G105" s="33"/>
      <c r="H105" s="39"/>
    </row>
    <row r="106" spans="5:8" s="10" customFormat="1" ht="12.75">
      <c r="E106" s="44"/>
      <c r="F106" s="25"/>
      <c r="G106" s="33"/>
      <c r="H106" s="39"/>
    </row>
    <row r="107" spans="5:8" s="10" customFormat="1" ht="12.75">
      <c r="E107" s="44"/>
      <c r="F107" s="25"/>
      <c r="G107" s="33"/>
      <c r="H107" s="39"/>
    </row>
    <row r="108" spans="5:8" s="10" customFormat="1" ht="12.75">
      <c r="E108" s="44"/>
      <c r="F108" s="25"/>
      <c r="G108" s="33"/>
      <c r="H108" s="39"/>
    </row>
    <row r="109" spans="5:8" s="10" customFormat="1" ht="12.75">
      <c r="E109" s="44"/>
      <c r="F109" s="25"/>
      <c r="G109" s="33"/>
      <c r="H109" s="39"/>
    </row>
    <row r="110" spans="5:8" s="10" customFormat="1" ht="12.75">
      <c r="E110" s="44"/>
      <c r="F110" s="25"/>
      <c r="G110" s="33"/>
      <c r="H110" s="39"/>
    </row>
    <row r="111" spans="5:8" s="10" customFormat="1" ht="12.75">
      <c r="E111" s="44"/>
      <c r="F111" s="25"/>
      <c r="G111" s="33"/>
      <c r="H111" s="39"/>
    </row>
    <row r="112" spans="5:8" s="10" customFormat="1" ht="12.75">
      <c r="E112" s="44"/>
      <c r="F112" s="25"/>
      <c r="G112" s="33"/>
      <c r="H112" s="39"/>
    </row>
    <row r="113" spans="5:8" s="10" customFormat="1" ht="12.75">
      <c r="E113" s="44"/>
      <c r="F113" s="25"/>
      <c r="G113" s="33"/>
      <c r="H113" s="39"/>
    </row>
    <row r="114" spans="5:8" s="10" customFormat="1" ht="12.75">
      <c r="E114" s="44"/>
      <c r="F114" s="25"/>
      <c r="G114" s="33"/>
      <c r="H114" s="39"/>
    </row>
    <row r="115" spans="5:8" s="10" customFormat="1" ht="12.75">
      <c r="E115" s="44"/>
      <c r="F115" s="25"/>
      <c r="G115" s="33"/>
      <c r="H115" s="39"/>
    </row>
    <row r="116" spans="5:8" s="10" customFormat="1" ht="12.75">
      <c r="E116" s="44"/>
      <c r="F116" s="25"/>
      <c r="G116" s="33"/>
      <c r="H116" s="39"/>
    </row>
    <row r="117" spans="5:8" s="10" customFormat="1" ht="12.75">
      <c r="E117" s="44"/>
      <c r="F117" s="25"/>
      <c r="G117" s="33"/>
      <c r="H117" s="39"/>
    </row>
    <row r="118" spans="5:8" s="10" customFormat="1" ht="12.75">
      <c r="E118" s="44"/>
      <c r="F118" s="25"/>
      <c r="G118" s="33"/>
      <c r="H118" s="39"/>
    </row>
    <row r="119" spans="5:8" s="10" customFormat="1" ht="12.75">
      <c r="E119" s="44"/>
      <c r="F119" s="25"/>
      <c r="G119" s="33"/>
      <c r="H119" s="39"/>
    </row>
    <row r="120" spans="5:8" s="10" customFormat="1" ht="12.75">
      <c r="E120" s="44"/>
      <c r="F120" s="25"/>
      <c r="G120" s="33"/>
      <c r="H120" s="39"/>
    </row>
    <row r="121" spans="5:8" s="10" customFormat="1" ht="12.75">
      <c r="E121" s="44"/>
      <c r="F121" s="25"/>
      <c r="G121" s="33"/>
      <c r="H121" s="39"/>
    </row>
    <row r="122" spans="5:8" s="10" customFormat="1" ht="12.75">
      <c r="E122" s="44"/>
      <c r="F122" s="25"/>
      <c r="G122" s="33"/>
      <c r="H122" s="39"/>
    </row>
    <row r="123" spans="5:8" s="10" customFormat="1" ht="12.75">
      <c r="E123" s="44"/>
      <c r="F123" s="25"/>
      <c r="G123" s="33"/>
      <c r="H123" s="39"/>
    </row>
    <row r="124" spans="5:8" s="10" customFormat="1" ht="12.75">
      <c r="E124" s="44"/>
      <c r="F124" s="25"/>
      <c r="G124" s="33"/>
      <c r="H124" s="39"/>
    </row>
    <row r="125" spans="5:8" s="10" customFormat="1" ht="12.75">
      <c r="E125" s="44"/>
      <c r="F125" s="25"/>
      <c r="G125" s="33"/>
      <c r="H125" s="39"/>
    </row>
    <row r="126" spans="5:8" s="10" customFormat="1" ht="12.75">
      <c r="E126" s="44"/>
      <c r="F126" s="25"/>
      <c r="G126" s="33"/>
      <c r="H126" s="39"/>
    </row>
    <row r="127" spans="5:8" s="10" customFormat="1" ht="12.75">
      <c r="E127" s="44"/>
      <c r="F127" s="25"/>
      <c r="G127" s="33"/>
      <c r="H127" s="39"/>
    </row>
    <row r="128" spans="5:8" s="10" customFormat="1" ht="12.75">
      <c r="E128" s="44"/>
      <c r="F128" s="25"/>
      <c r="G128" s="33"/>
      <c r="H128" s="39"/>
    </row>
    <row r="129" spans="5:8" s="10" customFormat="1" ht="12.75">
      <c r="E129" s="44"/>
      <c r="F129" s="25"/>
      <c r="G129" s="33"/>
      <c r="H129" s="39"/>
    </row>
    <row r="130" spans="5:8" s="10" customFormat="1" ht="12.75">
      <c r="E130" s="44"/>
      <c r="F130" s="25"/>
      <c r="G130" s="33"/>
      <c r="H130" s="39"/>
    </row>
    <row r="131" spans="5:8" s="10" customFormat="1" ht="12.75">
      <c r="E131" s="44"/>
      <c r="F131" s="25"/>
      <c r="G131" s="33"/>
      <c r="H131" s="39"/>
    </row>
    <row r="132" spans="5:8" s="10" customFormat="1" ht="12.75">
      <c r="E132" s="44"/>
      <c r="F132" s="25"/>
      <c r="G132" s="33"/>
      <c r="H132" s="39"/>
    </row>
    <row r="133" spans="5:8" s="10" customFormat="1" ht="12.75">
      <c r="E133" s="44"/>
      <c r="F133" s="25"/>
      <c r="G133" s="33"/>
      <c r="H133" s="39"/>
    </row>
    <row r="134" spans="5:8" s="10" customFormat="1" ht="12.75">
      <c r="E134" s="44"/>
      <c r="F134" s="25"/>
      <c r="G134" s="33"/>
      <c r="H134" s="39"/>
    </row>
    <row r="135" spans="5:8" s="10" customFormat="1" ht="12.75">
      <c r="E135" s="44"/>
      <c r="F135" s="25"/>
      <c r="G135" s="33"/>
      <c r="H135" s="39"/>
    </row>
    <row r="136" spans="5:8" s="10" customFormat="1" ht="12.75">
      <c r="E136" s="44"/>
      <c r="F136" s="25"/>
      <c r="G136" s="33"/>
      <c r="H136" s="39"/>
    </row>
    <row r="137" spans="5:8" s="10" customFormat="1" ht="12.75">
      <c r="E137" s="44"/>
      <c r="F137" s="25"/>
      <c r="G137" s="33"/>
      <c r="H137" s="39"/>
    </row>
    <row r="138" spans="5:8" s="10" customFormat="1" ht="12.75">
      <c r="E138" s="44"/>
      <c r="F138" s="25"/>
      <c r="G138" s="33"/>
      <c r="H138" s="39"/>
    </row>
    <row r="139" spans="5:8" s="10" customFormat="1" ht="12.75">
      <c r="E139" s="44"/>
      <c r="F139" s="25"/>
      <c r="G139" s="33"/>
      <c r="H139" s="39"/>
    </row>
    <row r="140" spans="5:8" s="10" customFormat="1" ht="12.75">
      <c r="E140" s="44"/>
      <c r="F140" s="25"/>
      <c r="G140" s="33"/>
      <c r="H140" s="39"/>
    </row>
    <row r="141" spans="5:8" s="10" customFormat="1" ht="12.75">
      <c r="E141" s="44"/>
      <c r="F141" s="25"/>
      <c r="G141" s="33"/>
      <c r="H141" s="39"/>
    </row>
    <row r="142" spans="5:8" s="10" customFormat="1" ht="12.75">
      <c r="E142" s="44"/>
      <c r="F142" s="25"/>
      <c r="G142" s="33"/>
      <c r="H142" s="39"/>
    </row>
    <row r="143" spans="5:8" s="10" customFormat="1" ht="12.75">
      <c r="E143" s="44"/>
      <c r="F143" s="25"/>
      <c r="G143" s="33"/>
      <c r="H143" s="39"/>
    </row>
    <row r="144" spans="5:8" s="10" customFormat="1" ht="12.75">
      <c r="E144" s="44"/>
      <c r="F144" s="25"/>
      <c r="G144" s="33"/>
      <c r="H144" s="39"/>
    </row>
    <row r="145" spans="5:8" s="10" customFormat="1" ht="12.75">
      <c r="E145" s="44"/>
      <c r="F145" s="25"/>
      <c r="G145" s="33"/>
      <c r="H145" s="39"/>
    </row>
    <row r="146" spans="5:8" s="10" customFormat="1" ht="12.75">
      <c r="E146" s="44"/>
      <c r="F146" s="25"/>
      <c r="G146" s="33"/>
      <c r="H146" s="39"/>
    </row>
    <row r="147" spans="5:8" s="10" customFormat="1" ht="12.75">
      <c r="E147" s="44"/>
      <c r="F147" s="25"/>
      <c r="G147" s="33"/>
      <c r="H147" s="39"/>
    </row>
    <row r="148" spans="5:8" s="10" customFormat="1" ht="12.75">
      <c r="E148" s="44"/>
      <c r="F148" s="25"/>
      <c r="G148" s="33"/>
      <c r="H148" s="39"/>
    </row>
    <row r="149" spans="5:8" s="10" customFormat="1" ht="12.75">
      <c r="E149" s="44"/>
      <c r="F149" s="25"/>
      <c r="G149" s="33"/>
      <c r="H149" s="39"/>
    </row>
    <row r="150" spans="5:8" s="10" customFormat="1" ht="12.75">
      <c r="E150" s="44"/>
      <c r="F150" s="25"/>
      <c r="G150" s="33"/>
      <c r="H150" s="39"/>
    </row>
    <row r="151" spans="5:8" s="10" customFormat="1" ht="12.75">
      <c r="E151" s="44"/>
      <c r="F151" s="25"/>
      <c r="G151" s="33"/>
      <c r="H151" s="39"/>
    </row>
    <row r="152" spans="5:8" s="10" customFormat="1" ht="12.75">
      <c r="E152" s="44"/>
      <c r="F152" s="25"/>
      <c r="G152" s="33"/>
      <c r="H152" s="39"/>
    </row>
    <row r="153" spans="5:8" s="10" customFormat="1" ht="12.75">
      <c r="E153" s="44"/>
      <c r="F153" s="25"/>
      <c r="G153" s="33"/>
      <c r="H153" s="39"/>
    </row>
    <row r="154" spans="5:8" s="10" customFormat="1" ht="12.75">
      <c r="E154" s="44"/>
      <c r="F154" s="25"/>
      <c r="G154" s="33"/>
      <c r="H154" s="39"/>
    </row>
    <row r="155" spans="5:8" s="10" customFormat="1" ht="12.75">
      <c r="E155" s="44"/>
      <c r="F155" s="25"/>
      <c r="G155" s="33"/>
      <c r="H155" s="39"/>
    </row>
    <row r="156" spans="5:8" s="10" customFormat="1" ht="12.75">
      <c r="E156" s="44"/>
      <c r="F156" s="25"/>
      <c r="G156" s="33"/>
      <c r="H156" s="39"/>
    </row>
    <row r="157" spans="5:8" s="10" customFormat="1" ht="12.75">
      <c r="E157" s="44"/>
      <c r="F157" s="25"/>
      <c r="G157" s="33"/>
      <c r="H157" s="39"/>
    </row>
    <row r="158" spans="5:8" s="10" customFormat="1" ht="12.75">
      <c r="E158" s="44"/>
      <c r="F158" s="25"/>
      <c r="G158" s="33"/>
      <c r="H158" s="39"/>
    </row>
    <row r="159" spans="5:8" s="10" customFormat="1" ht="12.75">
      <c r="E159" s="44"/>
      <c r="F159" s="25"/>
      <c r="G159" s="33"/>
      <c r="H159" s="39"/>
    </row>
    <row r="160" spans="5:8" s="10" customFormat="1" ht="12.75">
      <c r="E160" s="44"/>
      <c r="F160" s="25"/>
      <c r="G160" s="33"/>
      <c r="H160" s="39"/>
    </row>
    <row r="161" spans="5:8" s="10" customFormat="1" ht="12.75">
      <c r="E161" s="44"/>
      <c r="F161" s="25"/>
      <c r="G161" s="33"/>
      <c r="H161" s="39"/>
    </row>
    <row r="162" spans="5:8" s="10" customFormat="1" ht="12.75">
      <c r="E162" s="44"/>
      <c r="F162" s="25"/>
      <c r="G162" s="33"/>
      <c r="H162" s="39"/>
    </row>
    <row r="163" spans="5:8" s="10" customFormat="1" ht="12.75">
      <c r="E163" s="44"/>
      <c r="F163" s="25"/>
      <c r="G163" s="33"/>
      <c r="H163" s="39"/>
    </row>
    <row r="164" spans="5:8" s="10" customFormat="1" ht="12.75">
      <c r="E164" s="44"/>
      <c r="F164" s="25"/>
      <c r="G164" s="33"/>
      <c r="H164" s="39"/>
    </row>
    <row r="165" spans="5:8" s="10" customFormat="1" ht="12.75">
      <c r="E165" s="44"/>
      <c r="F165" s="25"/>
      <c r="G165" s="33"/>
      <c r="H165" s="39"/>
    </row>
    <row r="166" spans="5:8" s="10" customFormat="1" ht="12.75">
      <c r="E166" s="44"/>
      <c r="F166" s="25"/>
      <c r="G166" s="33"/>
      <c r="H166" s="39"/>
    </row>
    <row r="167" spans="5:8" s="10" customFormat="1" ht="12.75">
      <c r="E167" s="44"/>
      <c r="F167" s="25"/>
      <c r="G167" s="33"/>
      <c r="H167" s="39"/>
    </row>
    <row r="168" spans="5:8" s="10" customFormat="1" ht="12.75">
      <c r="E168" s="44"/>
      <c r="F168" s="25"/>
      <c r="G168" s="33"/>
      <c r="H168" s="39"/>
    </row>
    <row r="169" spans="5:8" s="10" customFormat="1" ht="12.75">
      <c r="E169" s="44"/>
      <c r="F169" s="25"/>
      <c r="G169" s="33"/>
      <c r="H169" s="39"/>
    </row>
    <row r="170" spans="5:8" s="10" customFormat="1" ht="12.75">
      <c r="E170" s="44"/>
      <c r="F170" s="25"/>
      <c r="G170" s="33"/>
      <c r="H170" s="39"/>
    </row>
    <row r="171" spans="5:8" s="10" customFormat="1" ht="12.75">
      <c r="E171" s="44"/>
      <c r="F171" s="25"/>
      <c r="G171" s="33"/>
      <c r="H171" s="39"/>
    </row>
    <row r="172" spans="5:8" s="10" customFormat="1" ht="12.75">
      <c r="E172" s="44"/>
      <c r="F172" s="25"/>
      <c r="G172" s="33"/>
      <c r="H172" s="39"/>
    </row>
    <row r="173" spans="5:8" s="10" customFormat="1" ht="12.75">
      <c r="E173" s="44"/>
      <c r="F173" s="25"/>
      <c r="G173" s="33"/>
      <c r="H173" s="39"/>
    </row>
    <row r="174" spans="5:8" s="10" customFormat="1" ht="12.75">
      <c r="E174" s="44"/>
      <c r="F174" s="25"/>
      <c r="G174" s="33"/>
      <c r="H174" s="39"/>
    </row>
    <row r="175" spans="5:8" s="10" customFormat="1" ht="12.75">
      <c r="E175" s="44"/>
      <c r="F175" s="25"/>
      <c r="G175" s="33"/>
      <c r="H175" s="39"/>
    </row>
    <row r="176" spans="5:8" s="10" customFormat="1" ht="12.75">
      <c r="E176" s="44"/>
      <c r="F176" s="25"/>
      <c r="G176" s="33"/>
      <c r="H176" s="39"/>
    </row>
    <row r="177" spans="5:8" s="10" customFormat="1" ht="12.75">
      <c r="E177" s="44"/>
      <c r="F177" s="25"/>
      <c r="G177" s="33"/>
      <c r="H177" s="39"/>
    </row>
    <row r="178" spans="5:8" s="10" customFormat="1" ht="12.75">
      <c r="E178" s="44"/>
      <c r="F178" s="25"/>
      <c r="G178" s="33"/>
      <c r="H178" s="39"/>
    </row>
    <row r="179" spans="5:8" s="10" customFormat="1" ht="12.75">
      <c r="E179" s="44"/>
      <c r="F179" s="25"/>
      <c r="G179" s="33"/>
      <c r="H179" s="39"/>
    </row>
    <row r="180" spans="5:8" s="10" customFormat="1" ht="12.75">
      <c r="E180" s="44"/>
      <c r="F180" s="25"/>
      <c r="G180" s="33"/>
      <c r="H180" s="39"/>
    </row>
    <row r="181" spans="5:8" s="10" customFormat="1" ht="12.75">
      <c r="E181" s="44"/>
      <c r="F181" s="25"/>
      <c r="G181" s="33"/>
      <c r="H181" s="39"/>
    </row>
    <row r="182" spans="5:8" s="10" customFormat="1" ht="12.75">
      <c r="E182" s="44"/>
      <c r="F182" s="25"/>
      <c r="G182" s="33"/>
      <c r="H182" s="39"/>
    </row>
    <row r="183" spans="5:8" s="10" customFormat="1" ht="12.75">
      <c r="E183" s="44"/>
      <c r="F183" s="25"/>
      <c r="G183" s="33"/>
      <c r="H183" s="39"/>
    </row>
    <row r="184" spans="5:8" s="10" customFormat="1" ht="12.75">
      <c r="E184" s="44"/>
      <c r="F184" s="25"/>
      <c r="G184" s="33"/>
      <c r="H184" s="39"/>
    </row>
    <row r="185" spans="5:8" s="10" customFormat="1" ht="12.75">
      <c r="E185" s="44"/>
      <c r="F185" s="25"/>
      <c r="G185" s="33"/>
      <c r="H185" s="39"/>
    </row>
    <row r="186" spans="5:8" s="10" customFormat="1" ht="12.75">
      <c r="E186" s="44"/>
      <c r="F186" s="25"/>
      <c r="G186" s="33"/>
      <c r="H186" s="39"/>
    </row>
    <row r="187" spans="5:8" s="10" customFormat="1" ht="12.75">
      <c r="E187" s="44"/>
      <c r="F187" s="25"/>
      <c r="G187" s="33"/>
      <c r="H187" s="39"/>
    </row>
    <row r="188" spans="5:8" s="10" customFormat="1" ht="12.75">
      <c r="E188" s="44"/>
      <c r="F188" s="25"/>
      <c r="G188" s="33"/>
      <c r="H188" s="39"/>
    </row>
    <row r="189" spans="5:8" s="10" customFormat="1" ht="12.75">
      <c r="E189" s="44"/>
      <c r="F189" s="25"/>
      <c r="G189" s="33"/>
      <c r="H189" s="39"/>
    </row>
    <row r="190" spans="5:8" s="10" customFormat="1" ht="12.75">
      <c r="E190" s="44"/>
      <c r="F190" s="25"/>
      <c r="G190" s="33"/>
      <c r="H190" s="39"/>
    </row>
    <row r="191" spans="5:8" s="10" customFormat="1" ht="12.75">
      <c r="E191" s="44"/>
      <c r="F191" s="25"/>
      <c r="G191" s="33"/>
      <c r="H191" s="39"/>
    </row>
    <row r="192" spans="5:8" s="10" customFormat="1" ht="12.75">
      <c r="E192" s="44"/>
      <c r="F192" s="25"/>
      <c r="G192" s="33"/>
      <c r="H192" s="39"/>
    </row>
    <row r="193" spans="5:8" s="10" customFormat="1" ht="12.75">
      <c r="E193" s="44"/>
      <c r="F193" s="25"/>
      <c r="G193" s="33"/>
      <c r="H193" s="39"/>
    </row>
    <row r="194" spans="5:8" s="10" customFormat="1" ht="12.75">
      <c r="E194" s="44"/>
      <c r="F194" s="25"/>
      <c r="G194" s="33"/>
      <c r="H194" s="39"/>
    </row>
    <row r="195" spans="5:8" s="10" customFormat="1" ht="12.75">
      <c r="E195" s="44"/>
      <c r="F195" s="25"/>
      <c r="G195" s="33"/>
      <c r="H195" s="39"/>
    </row>
    <row r="196" spans="5:8" s="10" customFormat="1" ht="12.75">
      <c r="E196" s="44"/>
      <c r="F196" s="25"/>
      <c r="G196" s="33"/>
      <c r="H196" s="39"/>
    </row>
    <row r="197" spans="5:8" s="10" customFormat="1" ht="12.75">
      <c r="E197" s="44"/>
      <c r="F197" s="25"/>
      <c r="G197" s="33"/>
      <c r="H197" s="39"/>
    </row>
    <row r="198" spans="5:8" s="10" customFormat="1" ht="12.75">
      <c r="E198" s="44"/>
      <c r="F198" s="25"/>
      <c r="G198" s="33"/>
      <c r="H198" s="39"/>
    </row>
    <row r="199" spans="5:8" s="10" customFormat="1" ht="12.75">
      <c r="E199" s="44"/>
      <c r="F199" s="25"/>
      <c r="G199" s="33"/>
      <c r="H199" s="39"/>
    </row>
    <row r="200" spans="5:8" s="10" customFormat="1" ht="12.75">
      <c r="E200" s="44"/>
      <c r="F200" s="25"/>
      <c r="G200" s="33"/>
      <c r="H200" s="39"/>
    </row>
    <row r="201" spans="5:8" s="10" customFormat="1" ht="12.75">
      <c r="E201" s="44"/>
      <c r="F201" s="25"/>
      <c r="G201" s="33"/>
      <c r="H201" s="39"/>
    </row>
    <row r="202" spans="5:8" s="10" customFormat="1" ht="12.75">
      <c r="E202" s="44"/>
      <c r="F202" s="25"/>
      <c r="G202" s="33"/>
      <c r="H202" s="39"/>
    </row>
    <row r="203" spans="5:8" s="10" customFormat="1" ht="12.75">
      <c r="E203" s="44"/>
      <c r="F203" s="25"/>
      <c r="G203" s="33"/>
      <c r="H203" s="39"/>
    </row>
    <row r="204" spans="5:8" s="10" customFormat="1" ht="12.75">
      <c r="E204" s="44"/>
      <c r="F204" s="25"/>
      <c r="G204" s="33"/>
      <c r="H204" s="39"/>
    </row>
    <row r="205" spans="5:8" s="10" customFormat="1" ht="12.75">
      <c r="E205" s="44"/>
      <c r="F205" s="25"/>
      <c r="G205" s="33"/>
      <c r="H205" s="39"/>
    </row>
    <row r="206" spans="5:8" s="10" customFormat="1" ht="12.75">
      <c r="E206" s="44"/>
      <c r="F206" s="25"/>
      <c r="G206" s="33"/>
      <c r="H206" s="39"/>
    </row>
    <row r="207" spans="1:9" s="10" customFormat="1" ht="12.75">
      <c r="A207" s="4"/>
      <c r="B207" s="4"/>
      <c r="C207" s="4"/>
      <c r="D207" s="4"/>
      <c r="E207" s="41"/>
      <c r="F207" s="19"/>
      <c r="G207" s="26"/>
      <c r="H207" s="34"/>
      <c r="I207" s="4"/>
    </row>
    <row r="208" spans="1:9" s="10" customFormat="1" ht="12.75">
      <c r="A208" s="4"/>
      <c r="B208" s="4"/>
      <c r="C208" s="4"/>
      <c r="D208" s="4"/>
      <c r="E208" s="41"/>
      <c r="F208" s="19"/>
      <c r="G208" s="26"/>
      <c r="H208" s="34"/>
      <c r="I208" s="4"/>
    </row>
    <row r="209" spans="1:9" s="10" customFormat="1" ht="12.75">
      <c r="A209" s="4"/>
      <c r="B209" s="4"/>
      <c r="C209" s="4"/>
      <c r="D209" s="4"/>
      <c r="E209" s="41"/>
      <c r="F209" s="19"/>
      <c r="G209" s="26"/>
      <c r="H209" s="34"/>
      <c r="I209" s="4"/>
    </row>
    <row r="210" spans="1:9" s="10" customFormat="1" ht="12.75">
      <c r="A210" s="4"/>
      <c r="B210" s="4"/>
      <c r="C210" s="4"/>
      <c r="D210" s="4"/>
      <c r="E210" s="41"/>
      <c r="F210" s="19"/>
      <c r="G210" s="26"/>
      <c r="H210" s="34"/>
      <c r="I210" s="4"/>
    </row>
    <row r="211" spans="1:9" s="10" customFormat="1" ht="12.75">
      <c r="A211" s="4"/>
      <c r="B211" s="4"/>
      <c r="C211" s="4"/>
      <c r="D211" s="4"/>
      <c r="E211" s="41"/>
      <c r="F211" s="19"/>
      <c r="G211" s="26"/>
      <c r="H211" s="34"/>
      <c r="I211" s="4"/>
    </row>
    <row r="212" spans="1:9" s="10" customFormat="1" ht="12.75">
      <c r="A212" s="4"/>
      <c r="B212" s="4"/>
      <c r="C212" s="4"/>
      <c r="D212" s="4"/>
      <c r="E212" s="41"/>
      <c r="F212" s="19"/>
      <c r="G212" s="26"/>
      <c r="H212" s="34"/>
      <c r="I212" s="4"/>
    </row>
    <row r="213" spans="1:9" s="10" customFormat="1" ht="12.75">
      <c r="A213" s="4"/>
      <c r="B213" s="4"/>
      <c r="C213" s="4"/>
      <c r="D213" s="4"/>
      <c r="E213" s="41"/>
      <c r="F213" s="19"/>
      <c r="G213" s="26"/>
      <c r="H213" s="34"/>
      <c r="I213" s="4"/>
    </row>
    <row r="214" spans="1:9" s="10" customFormat="1" ht="12.75">
      <c r="A214" s="4"/>
      <c r="B214" s="4"/>
      <c r="C214" s="4"/>
      <c r="D214" s="4"/>
      <c r="E214" s="41"/>
      <c r="F214" s="19"/>
      <c r="G214" s="26"/>
      <c r="H214" s="34"/>
      <c r="I214" s="4"/>
    </row>
    <row r="215" spans="1:9" s="10" customFormat="1" ht="12.75">
      <c r="A215" s="4"/>
      <c r="B215" s="4"/>
      <c r="C215" s="4"/>
      <c r="D215" s="4"/>
      <c r="E215" s="41"/>
      <c r="F215" s="19"/>
      <c r="G215" s="26"/>
      <c r="H215" s="34"/>
      <c r="I215" s="4"/>
    </row>
    <row r="216" spans="1:9" s="10" customFormat="1" ht="12.75">
      <c r="A216" s="4"/>
      <c r="B216" s="4"/>
      <c r="C216" s="4"/>
      <c r="D216" s="4"/>
      <c r="E216" s="41"/>
      <c r="F216" s="19"/>
      <c r="G216" s="26"/>
      <c r="H216" s="34"/>
      <c r="I216" s="4"/>
    </row>
    <row r="217" spans="1:9" s="10" customFormat="1" ht="12.75">
      <c r="A217" s="4"/>
      <c r="B217" s="4"/>
      <c r="C217" s="4"/>
      <c r="D217" s="4"/>
      <c r="E217" s="41"/>
      <c r="F217" s="19"/>
      <c r="G217" s="26"/>
      <c r="H217" s="34"/>
      <c r="I217" s="4"/>
    </row>
    <row r="218" spans="1:9" s="10" customFormat="1" ht="12.75">
      <c r="A218" s="4"/>
      <c r="B218" s="4"/>
      <c r="C218" s="4"/>
      <c r="D218" s="4"/>
      <c r="E218" s="41"/>
      <c r="F218" s="19"/>
      <c r="G218" s="26"/>
      <c r="H218" s="34"/>
      <c r="I218" s="4"/>
    </row>
    <row r="219" spans="1:9" s="10" customFormat="1" ht="12.75">
      <c r="A219" s="4"/>
      <c r="B219" s="4"/>
      <c r="C219" s="4"/>
      <c r="D219" s="4"/>
      <c r="E219" s="41"/>
      <c r="F219" s="19"/>
      <c r="G219" s="26"/>
      <c r="H219" s="34"/>
      <c r="I219" s="4"/>
    </row>
    <row r="220" spans="1:9" s="10" customFormat="1" ht="12.75">
      <c r="A220" s="4"/>
      <c r="B220" s="4"/>
      <c r="C220" s="4"/>
      <c r="D220" s="4"/>
      <c r="E220" s="41"/>
      <c r="F220" s="19"/>
      <c r="G220" s="26"/>
      <c r="H220" s="34"/>
      <c r="I220" s="4"/>
    </row>
    <row r="221" spans="1:9" s="10" customFormat="1" ht="12.75">
      <c r="A221" s="4"/>
      <c r="B221" s="4"/>
      <c r="C221" s="4"/>
      <c r="D221" s="4"/>
      <c r="E221" s="41"/>
      <c r="F221" s="19"/>
      <c r="G221" s="26"/>
      <c r="H221" s="34"/>
      <c r="I221" s="4"/>
    </row>
    <row r="222" spans="1:9" s="10" customFormat="1" ht="12.75">
      <c r="A222" s="4"/>
      <c r="B222" s="4"/>
      <c r="C222" s="4"/>
      <c r="D222" s="4"/>
      <c r="E222" s="41"/>
      <c r="F222" s="19"/>
      <c r="G222" s="26"/>
      <c r="H222" s="34"/>
      <c r="I222" s="4"/>
    </row>
    <row r="223" spans="1:9" s="10" customFormat="1" ht="12.75">
      <c r="A223" s="4"/>
      <c r="B223" s="4"/>
      <c r="C223" s="4"/>
      <c r="D223" s="4"/>
      <c r="E223" s="41"/>
      <c r="F223" s="19"/>
      <c r="G223" s="26"/>
      <c r="H223" s="34"/>
      <c r="I223" s="4"/>
    </row>
    <row r="224" spans="1:9" s="10" customFormat="1" ht="12.75">
      <c r="A224" s="4"/>
      <c r="B224" s="4"/>
      <c r="C224" s="4"/>
      <c r="D224" s="4"/>
      <c r="E224" s="41"/>
      <c r="F224" s="19"/>
      <c r="G224" s="26"/>
      <c r="H224" s="34"/>
      <c r="I224" s="4"/>
    </row>
    <row r="225" spans="1:9" s="10" customFormat="1" ht="12.75">
      <c r="A225" s="4"/>
      <c r="B225" s="4"/>
      <c r="C225" s="4"/>
      <c r="D225" s="4"/>
      <c r="E225" s="41"/>
      <c r="F225" s="19"/>
      <c r="G225" s="26"/>
      <c r="H225" s="34"/>
      <c r="I225" s="4"/>
    </row>
    <row r="226" spans="1:9" s="10" customFormat="1" ht="12.75">
      <c r="A226" s="4"/>
      <c r="B226" s="4"/>
      <c r="C226" s="4"/>
      <c r="D226" s="4"/>
      <c r="E226" s="41"/>
      <c r="F226" s="19"/>
      <c r="G226" s="26"/>
      <c r="H226" s="34"/>
      <c r="I226" s="4"/>
    </row>
    <row r="227" spans="1:9" s="10" customFormat="1" ht="12.75">
      <c r="A227" s="4"/>
      <c r="B227" s="4"/>
      <c r="C227" s="4"/>
      <c r="D227" s="4"/>
      <c r="E227" s="41"/>
      <c r="F227" s="19"/>
      <c r="G227" s="26"/>
      <c r="H227" s="34"/>
      <c r="I227" s="4"/>
    </row>
    <row r="228" spans="1:9" s="10" customFormat="1" ht="12.75">
      <c r="A228" s="4"/>
      <c r="B228" s="4"/>
      <c r="C228" s="4"/>
      <c r="D228" s="4"/>
      <c r="E228" s="41"/>
      <c r="F228" s="19"/>
      <c r="G228" s="26"/>
      <c r="H228" s="34"/>
      <c r="I228" s="4"/>
    </row>
    <row r="229" spans="1:9" s="10" customFormat="1" ht="12.75">
      <c r="A229" s="4"/>
      <c r="B229" s="4"/>
      <c r="C229" s="4"/>
      <c r="D229" s="4"/>
      <c r="E229" s="41"/>
      <c r="F229" s="19"/>
      <c r="G229" s="26"/>
      <c r="H229" s="34"/>
      <c r="I229" s="4"/>
    </row>
    <row r="230" spans="1:9" s="10" customFormat="1" ht="12.75">
      <c r="A230" s="4"/>
      <c r="B230" s="4"/>
      <c r="C230" s="4"/>
      <c r="D230" s="4"/>
      <c r="E230" s="41"/>
      <c r="F230" s="19"/>
      <c r="G230" s="26"/>
      <c r="H230" s="34"/>
      <c r="I230" s="4"/>
    </row>
    <row r="231" spans="1:9" s="10" customFormat="1" ht="12.75">
      <c r="A231" s="4"/>
      <c r="B231" s="4"/>
      <c r="C231" s="4"/>
      <c r="D231" s="4"/>
      <c r="E231" s="41"/>
      <c r="F231" s="19"/>
      <c r="G231" s="26"/>
      <c r="H231" s="34"/>
      <c r="I231" s="4"/>
    </row>
    <row r="232" spans="1:9" s="10" customFormat="1" ht="12.75">
      <c r="A232" s="4"/>
      <c r="B232" s="4"/>
      <c r="C232" s="4"/>
      <c r="D232" s="4"/>
      <c r="E232" s="41"/>
      <c r="F232" s="19"/>
      <c r="G232" s="26"/>
      <c r="H232" s="34"/>
      <c r="I232" s="4"/>
    </row>
    <row r="233" spans="1:9" s="10" customFormat="1" ht="12.75">
      <c r="A233" s="4"/>
      <c r="B233" s="4"/>
      <c r="C233" s="4"/>
      <c r="D233" s="4"/>
      <c r="E233" s="41"/>
      <c r="F233" s="19"/>
      <c r="G233" s="26"/>
      <c r="H233" s="34"/>
      <c r="I233" s="4"/>
    </row>
    <row r="234" spans="1:9" s="10" customFormat="1" ht="12.75">
      <c r="A234" s="4"/>
      <c r="B234" s="4"/>
      <c r="C234" s="4"/>
      <c r="D234" s="4"/>
      <c r="E234" s="41"/>
      <c r="F234" s="19"/>
      <c r="G234" s="26"/>
      <c r="H234" s="34"/>
      <c r="I234" s="4"/>
    </row>
    <row r="235" spans="1:9" s="10" customFormat="1" ht="12.75">
      <c r="A235" s="4"/>
      <c r="B235" s="4"/>
      <c r="C235" s="4"/>
      <c r="D235" s="4"/>
      <c r="E235" s="41"/>
      <c r="F235" s="19"/>
      <c r="G235" s="26"/>
      <c r="H235" s="34"/>
      <c r="I235" s="4"/>
    </row>
    <row r="236" spans="1:9" s="10" customFormat="1" ht="12.75">
      <c r="A236" s="4"/>
      <c r="B236" s="4"/>
      <c r="C236" s="4"/>
      <c r="D236" s="4"/>
      <c r="E236" s="41"/>
      <c r="F236" s="19"/>
      <c r="G236" s="26"/>
      <c r="H236" s="34"/>
      <c r="I236" s="4"/>
    </row>
    <row r="237" spans="1:9" s="10" customFormat="1" ht="12.75">
      <c r="A237" s="4"/>
      <c r="B237" s="4"/>
      <c r="C237" s="4"/>
      <c r="D237" s="4"/>
      <c r="E237" s="41"/>
      <c r="F237" s="19"/>
      <c r="G237" s="26"/>
      <c r="H237" s="34"/>
      <c r="I237" s="4"/>
    </row>
    <row r="238" spans="1:9" s="10" customFormat="1" ht="12.75">
      <c r="A238" s="4"/>
      <c r="B238" s="4"/>
      <c r="C238" s="4"/>
      <c r="D238" s="4"/>
      <c r="E238" s="41"/>
      <c r="F238" s="19"/>
      <c r="G238" s="26"/>
      <c r="H238" s="34"/>
      <c r="I238" s="4"/>
    </row>
    <row r="239" spans="1:9" s="10" customFormat="1" ht="12.75">
      <c r="A239" s="4"/>
      <c r="B239" s="4"/>
      <c r="C239" s="4"/>
      <c r="D239" s="4"/>
      <c r="E239" s="41"/>
      <c r="F239" s="19"/>
      <c r="G239" s="26"/>
      <c r="H239" s="34"/>
      <c r="I239" s="4"/>
    </row>
    <row r="240" spans="1:9" s="10" customFormat="1" ht="12.75">
      <c r="A240" s="4"/>
      <c r="B240" s="4"/>
      <c r="C240" s="4"/>
      <c r="D240" s="4"/>
      <c r="E240" s="41"/>
      <c r="F240" s="19"/>
      <c r="G240" s="26"/>
      <c r="H240" s="34"/>
      <c r="I240" s="4"/>
    </row>
    <row r="241" spans="1:9" s="10" customFormat="1" ht="12.75">
      <c r="A241" s="4"/>
      <c r="B241" s="4"/>
      <c r="C241" s="4"/>
      <c r="D241" s="4"/>
      <c r="E241" s="41"/>
      <c r="F241" s="19"/>
      <c r="G241" s="26"/>
      <c r="H241" s="34"/>
      <c r="I241" s="4"/>
    </row>
    <row r="242" spans="1:9" s="10" customFormat="1" ht="12.75">
      <c r="A242" s="4"/>
      <c r="B242" s="4"/>
      <c r="C242" s="4"/>
      <c r="D242" s="4"/>
      <c r="E242" s="41"/>
      <c r="F242" s="19"/>
      <c r="G242" s="26"/>
      <c r="H242" s="34"/>
      <c r="I242" s="4"/>
    </row>
    <row r="243" spans="1:9" s="10" customFormat="1" ht="12.75">
      <c r="A243" s="4"/>
      <c r="B243" s="4"/>
      <c r="C243" s="4"/>
      <c r="D243" s="4"/>
      <c r="E243" s="41"/>
      <c r="F243" s="19"/>
      <c r="G243" s="26"/>
      <c r="H243" s="34"/>
      <c r="I243" s="4"/>
    </row>
    <row r="244" spans="1:9" s="10" customFormat="1" ht="12.75">
      <c r="A244" s="4"/>
      <c r="B244" s="4"/>
      <c r="C244" s="4"/>
      <c r="D244" s="4"/>
      <c r="E244" s="41"/>
      <c r="F244" s="19"/>
      <c r="G244" s="26"/>
      <c r="H244" s="34"/>
      <c r="I244" s="4"/>
    </row>
    <row r="245" spans="1:9" s="10" customFormat="1" ht="12.75">
      <c r="A245" s="4"/>
      <c r="B245" s="4"/>
      <c r="C245" s="4"/>
      <c r="D245" s="4"/>
      <c r="E245" s="41"/>
      <c r="F245" s="19"/>
      <c r="G245" s="26"/>
      <c r="H245" s="34"/>
      <c r="I245" s="4"/>
    </row>
    <row r="246" spans="1:9" s="10" customFormat="1" ht="12.75">
      <c r="A246" s="4"/>
      <c r="B246" s="4"/>
      <c r="C246" s="4"/>
      <c r="D246" s="4"/>
      <c r="E246" s="41"/>
      <c r="F246" s="19"/>
      <c r="G246" s="26"/>
      <c r="H246" s="34"/>
      <c r="I246" s="4"/>
    </row>
    <row r="247" spans="1:9" s="10" customFormat="1" ht="12.75">
      <c r="A247" s="4"/>
      <c r="B247" s="4"/>
      <c r="C247" s="4"/>
      <c r="D247" s="4"/>
      <c r="E247" s="41"/>
      <c r="F247" s="19"/>
      <c r="G247" s="26"/>
      <c r="H247" s="34"/>
      <c r="I247" s="4"/>
    </row>
    <row r="248" spans="1:9" s="10" customFormat="1" ht="12.75">
      <c r="A248" s="4"/>
      <c r="B248" s="4"/>
      <c r="C248" s="4"/>
      <c r="D248" s="4"/>
      <c r="E248" s="41"/>
      <c r="F248" s="19"/>
      <c r="G248" s="26"/>
      <c r="H248" s="34"/>
      <c r="I248" s="4"/>
    </row>
    <row r="249" spans="1:9" s="10" customFormat="1" ht="12.75">
      <c r="A249" s="4"/>
      <c r="B249" s="4"/>
      <c r="C249" s="4"/>
      <c r="D249" s="4"/>
      <c r="E249" s="41"/>
      <c r="F249" s="19"/>
      <c r="G249" s="26"/>
      <c r="H249" s="34"/>
      <c r="I249" s="4"/>
    </row>
    <row r="250" spans="1:9" s="10" customFormat="1" ht="12.75">
      <c r="A250" s="4"/>
      <c r="B250" s="4"/>
      <c r="C250" s="4"/>
      <c r="D250" s="4"/>
      <c r="E250" s="41"/>
      <c r="F250" s="19"/>
      <c r="G250" s="26"/>
      <c r="H250" s="34"/>
      <c r="I250" s="4"/>
    </row>
    <row r="251" spans="1:9" s="10" customFormat="1" ht="12.75">
      <c r="A251" s="4"/>
      <c r="B251" s="4"/>
      <c r="C251" s="4"/>
      <c r="D251" s="4"/>
      <c r="E251" s="41"/>
      <c r="F251" s="19"/>
      <c r="G251" s="26"/>
      <c r="H251" s="34"/>
      <c r="I251" s="4"/>
    </row>
    <row r="252" spans="1:9" s="10" customFormat="1" ht="12.75">
      <c r="A252" s="4"/>
      <c r="B252" s="4"/>
      <c r="C252" s="4"/>
      <c r="D252" s="4"/>
      <c r="E252" s="41"/>
      <c r="F252" s="19"/>
      <c r="G252" s="26"/>
      <c r="H252" s="34"/>
      <c r="I252" s="4"/>
    </row>
  </sheetData>
  <sheetProtection/>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2:J35"/>
  <sheetViews>
    <sheetView zoomScalePageLayoutView="0" workbookViewId="0" topLeftCell="A1">
      <selection activeCell="H33" sqref="H33"/>
    </sheetView>
  </sheetViews>
  <sheetFormatPr defaultColWidth="9.33203125" defaultRowHeight="12.75"/>
  <cols>
    <col min="1" max="1" width="9" style="128" customWidth="1"/>
    <col min="2" max="2" width="27.33203125" style="4" customWidth="1"/>
    <col min="3" max="3" width="9" style="0" customWidth="1"/>
    <col min="4" max="4" width="1.66796875" style="129" customWidth="1"/>
    <col min="5" max="5" width="5.83203125" style="125" customWidth="1"/>
    <col min="6" max="6" width="17.33203125" style="126" customWidth="1"/>
    <col min="7" max="7" width="36.33203125" style="21" customWidth="1"/>
    <col min="8" max="8" width="9" style="130" customWidth="1"/>
    <col min="9" max="9" width="1.66796875" style="129" customWidth="1"/>
  </cols>
  <sheetData>
    <row r="2" spans="1:9" ht="12.75">
      <c r="A2" s="131" t="s">
        <v>0</v>
      </c>
      <c r="B2" s="209"/>
      <c r="C2" s="76"/>
      <c r="D2" s="210"/>
      <c r="E2" s="116"/>
      <c r="F2" s="117"/>
      <c r="G2" s="20"/>
      <c r="H2" s="211"/>
      <c r="I2" s="210"/>
    </row>
    <row r="3" spans="1:9" s="5" customFormat="1" ht="12.75">
      <c r="A3" s="119"/>
      <c r="B3" s="6"/>
      <c r="C3" s="6"/>
      <c r="D3" s="115"/>
      <c r="E3" s="116"/>
      <c r="F3" s="117"/>
      <c r="G3" s="20"/>
      <c r="H3" s="118"/>
      <c r="I3" s="115"/>
    </row>
    <row r="4" spans="1:9" s="5" customFormat="1" ht="12.75">
      <c r="A4" s="114" t="s">
        <v>1</v>
      </c>
      <c r="B4" s="6"/>
      <c r="C4" s="1"/>
      <c r="D4" s="120"/>
      <c r="E4" s="121"/>
      <c r="F4" s="122"/>
      <c r="G4" s="82"/>
      <c r="H4" s="123"/>
      <c r="I4" s="120"/>
    </row>
    <row r="5" spans="1:10" s="1" customFormat="1" ht="12.75">
      <c r="A5" s="114" t="s">
        <v>73</v>
      </c>
      <c r="B5" s="5"/>
      <c r="C5" s="5"/>
      <c r="D5" s="124"/>
      <c r="E5" s="125"/>
      <c r="F5" s="126"/>
      <c r="G5" s="21"/>
      <c r="H5" s="127"/>
      <c r="I5" s="124"/>
      <c r="J5" s="5"/>
    </row>
    <row r="6" spans="1:10" s="1" customFormat="1" ht="12.75">
      <c r="A6" s="114"/>
      <c r="B6" s="5"/>
      <c r="C6" s="5"/>
      <c r="D6" s="124"/>
      <c r="E6" s="125"/>
      <c r="F6" s="126"/>
      <c r="G6" s="21"/>
      <c r="H6" s="127"/>
      <c r="I6" s="124"/>
      <c r="J6" s="5"/>
    </row>
    <row r="7" spans="1:9" s="5" customFormat="1" ht="12.75">
      <c r="A7" s="114" t="s">
        <v>50</v>
      </c>
      <c r="D7" s="124"/>
      <c r="E7" s="125"/>
      <c r="F7" s="126"/>
      <c r="G7" s="21"/>
      <c r="H7" s="127"/>
      <c r="I7" s="124"/>
    </row>
    <row r="8" spans="1:9" s="5" customFormat="1" ht="12.75">
      <c r="A8" s="114"/>
      <c r="D8" s="124"/>
      <c r="E8" s="125"/>
      <c r="F8" s="126"/>
      <c r="G8" s="21"/>
      <c r="H8" s="127"/>
      <c r="I8" s="124"/>
    </row>
    <row r="9" spans="1:8" ht="12.75">
      <c r="A9" s="131" t="s">
        <v>142</v>
      </c>
      <c r="F9" s="122" t="s">
        <v>54</v>
      </c>
      <c r="G9" s="22" t="s">
        <v>54</v>
      </c>
      <c r="H9" s="130" t="s">
        <v>54</v>
      </c>
    </row>
    <row r="10" spans="1:9" s="136" customFormat="1" ht="12.75">
      <c r="A10" s="212"/>
      <c r="B10" s="63" t="s">
        <v>52</v>
      </c>
      <c r="C10" s="213"/>
      <c r="D10" s="214"/>
      <c r="E10" s="212"/>
      <c r="F10" s="63" t="s">
        <v>53</v>
      </c>
      <c r="G10" s="134"/>
      <c r="H10" s="215"/>
      <c r="I10" s="214"/>
    </row>
    <row r="11" spans="1:9" ht="12.75">
      <c r="A11" s="137"/>
      <c r="B11" s="167"/>
      <c r="C11" s="89" t="s">
        <v>4</v>
      </c>
      <c r="D11" s="139"/>
      <c r="E11" s="80"/>
      <c r="F11" s="110"/>
      <c r="G11" s="82"/>
      <c r="H11" s="140"/>
      <c r="I11" s="139"/>
    </row>
    <row r="12" spans="1:9" ht="12.75">
      <c r="A12" s="168">
        <v>3</v>
      </c>
      <c r="B12" s="92" t="s">
        <v>5</v>
      </c>
      <c r="C12" s="169">
        <f>+A12*1.3</f>
        <v>3.9000000000000004</v>
      </c>
      <c r="D12" s="170"/>
      <c r="E12" s="216">
        <v>3</v>
      </c>
      <c r="F12" s="45" t="s">
        <v>5</v>
      </c>
      <c r="G12" s="45" t="s">
        <v>143</v>
      </c>
      <c r="H12" s="98">
        <v>1.3</v>
      </c>
      <c r="I12" s="170"/>
    </row>
    <row r="13" spans="1:9" ht="12.75">
      <c r="A13" s="172"/>
      <c r="B13" s="97"/>
      <c r="C13" s="173"/>
      <c r="D13" s="170"/>
      <c r="E13" s="216"/>
      <c r="F13" s="45"/>
      <c r="G13" s="45" t="s">
        <v>144</v>
      </c>
      <c r="H13" s="98">
        <v>1.3</v>
      </c>
      <c r="I13" s="170"/>
    </row>
    <row r="14" spans="1:9" ht="12.75">
      <c r="A14" s="172"/>
      <c r="B14" s="97"/>
      <c r="C14" s="173"/>
      <c r="D14" s="170"/>
      <c r="E14" s="216"/>
      <c r="F14" s="45"/>
      <c r="G14" s="45" t="s">
        <v>145</v>
      </c>
      <c r="H14" s="98">
        <v>1.3</v>
      </c>
      <c r="I14" s="170"/>
    </row>
    <row r="15" spans="1:9" ht="12.75">
      <c r="A15" s="172"/>
      <c r="B15" s="97"/>
      <c r="C15" s="173"/>
      <c r="D15" s="170"/>
      <c r="E15" s="216"/>
      <c r="F15" s="45"/>
      <c r="G15" s="45"/>
      <c r="H15" s="98"/>
      <c r="I15" s="170"/>
    </row>
    <row r="16" spans="1:9" ht="12.75">
      <c r="A16" s="172"/>
      <c r="B16" s="97"/>
      <c r="C16" s="173"/>
      <c r="D16" s="170"/>
      <c r="E16" s="216"/>
      <c r="F16" s="45"/>
      <c r="G16" s="45"/>
      <c r="H16" s="98"/>
      <c r="I16" s="170"/>
    </row>
    <row r="17" spans="1:9" ht="25.5">
      <c r="A17" s="168"/>
      <c r="B17" s="92"/>
      <c r="C17" s="169"/>
      <c r="D17" s="170"/>
      <c r="E17" s="216">
        <v>3</v>
      </c>
      <c r="F17" s="45" t="s">
        <v>19</v>
      </c>
      <c r="G17" s="181" t="s">
        <v>146</v>
      </c>
      <c r="H17" s="98">
        <v>1.1</v>
      </c>
      <c r="I17" s="170"/>
    </row>
    <row r="18" spans="1:9" ht="12.75">
      <c r="A18" s="168"/>
      <c r="B18" s="92"/>
      <c r="C18" s="169"/>
      <c r="D18" s="170"/>
      <c r="E18" s="216"/>
      <c r="F18" s="45"/>
      <c r="G18" s="45" t="s">
        <v>147</v>
      </c>
      <c r="H18" s="98">
        <v>1.1</v>
      </c>
      <c r="I18" s="170"/>
    </row>
    <row r="19" spans="1:9" ht="12.75">
      <c r="A19" s="168"/>
      <c r="B19" s="92"/>
      <c r="C19" s="169"/>
      <c r="D19" s="170"/>
      <c r="E19" s="216"/>
      <c r="F19" s="45"/>
      <c r="G19" s="45" t="s">
        <v>148</v>
      </c>
      <c r="H19" s="98">
        <v>1.1</v>
      </c>
      <c r="I19" s="170"/>
    </row>
    <row r="20" spans="1:9" ht="12.75">
      <c r="A20" s="168"/>
      <c r="B20" s="92"/>
      <c r="C20" s="169"/>
      <c r="D20" s="170"/>
      <c r="E20" s="216"/>
      <c r="F20" s="45"/>
      <c r="G20" s="217"/>
      <c r="H20" s="218"/>
      <c r="I20" s="170"/>
    </row>
    <row r="21" spans="1:9" ht="12.75">
      <c r="A21" s="168"/>
      <c r="B21" s="92"/>
      <c r="C21" s="169"/>
      <c r="D21" s="170"/>
      <c r="E21" s="216">
        <v>3</v>
      </c>
      <c r="F21" s="45" t="s">
        <v>11</v>
      </c>
      <c r="G21" s="45" t="s">
        <v>149</v>
      </c>
      <c r="H21" s="98">
        <v>1</v>
      </c>
      <c r="I21" s="170"/>
    </row>
    <row r="22" spans="1:9" ht="12.75">
      <c r="A22" s="168">
        <v>4</v>
      </c>
      <c r="B22" s="92" t="s">
        <v>11</v>
      </c>
      <c r="C22" s="176">
        <f>+A22*1</f>
        <v>4</v>
      </c>
      <c r="D22" s="177"/>
      <c r="E22" s="216"/>
      <c r="F22" s="45"/>
      <c r="G22" s="219" t="s">
        <v>150</v>
      </c>
      <c r="H22" s="98">
        <v>1</v>
      </c>
      <c r="I22" s="177"/>
    </row>
    <row r="23" spans="1:9" ht="12.75">
      <c r="A23" s="168"/>
      <c r="B23" s="92"/>
      <c r="C23" s="176"/>
      <c r="D23" s="170"/>
      <c r="E23" s="220"/>
      <c r="F23" s="221"/>
      <c r="G23" s="222" t="s">
        <v>151</v>
      </c>
      <c r="H23" s="223">
        <v>1</v>
      </c>
      <c r="I23" s="170"/>
    </row>
    <row r="24" spans="1:9" ht="12.75">
      <c r="A24" s="168"/>
      <c r="B24" s="92"/>
      <c r="C24" s="176"/>
      <c r="D24" s="177"/>
      <c r="E24" s="220"/>
      <c r="F24" s="224"/>
      <c r="G24" s="217"/>
      <c r="H24" s="218"/>
      <c r="I24" s="177"/>
    </row>
    <row r="25" spans="1:9" ht="12.75">
      <c r="A25" s="168"/>
      <c r="B25" s="92"/>
      <c r="C25" s="176"/>
      <c r="D25" s="177"/>
      <c r="E25" s="168">
        <v>2</v>
      </c>
      <c r="F25" s="45" t="s">
        <v>14</v>
      </c>
      <c r="G25" s="45" t="s">
        <v>152</v>
      </c>
      <c r="H25" s="98">
        <v>0.9</v>
      </c>
      <c r="I25" s="177"/>
    </row>
    <row r="26" spans="1:9" ht="12.75">
      <c r="A26" s="168"/>
      <c r="B26" s="92"/>
      <c r="C26" s="176"/>
      <c r="D26" s="177"/>
      <c r="E26" s="168"/>
      <c r="F26" s="149"/>
      <c r="G26" s="219" t="s">
        <v>153</v>
      </c>
      <c r="H26" s="98">
        <v>0.9</v>
      </c>
      <c r="I26" s="177"/>
    </row>
    <row r="27" spans="1:9" ht="12.75">
      <c r="A27" s="168">
        <v>5</v>
      </c>
      <c r="B27" s="92" t="s">
        <v>14</v>
      </c>
      <c r="C27" s="169">
        <f>+A27*0.9</f>
        <v>4.5</v>
      </c>
      <c r="D27" s="170"/>
      <c r="E27" s="168"/>
      <c r="F27" s="45"/>
      <c r="G27" s="181"/>
      <c r="H27" s="98"/>
      <c r="I27" s="170"/>
    </row>
    <row r="28" spans="1:9" ht="39" customHeight="1">
      <c r="A28" s="168"/>
      <c r="B28" s="146"/>
      <c r="C28" s="169"/>
      <c r="D28" s="170"/>
      <c r="E28" s="168"/>
      <c r="F28" s="45"/>
      <c r="G28" s="181"/>
      <c r="H28" s="98"/>
      <c r="I28" s="170"/>
    </row>
    <row r="29" spans="1:9" ht="38.25">
      <c r="A29" s="168"/>
      <c r="B29" s="146" t="s">
        <v>154</v>
      </c>
      <c r="C29" s="225"/>
      <c r="D29" s="170"/>
      <c r="E29" s="168"/>
      <c r="F29" s="45" t="s">
        <v>155</v>
      </c>
      <c r="G29" s="45" t="s">
        <v>156</v>
      </c>
      <c r="H29" s="98"/>
      <c r="I29" s="170"/>
    </row>
    <row r="30" spans="1:9" ht="38.25">
      <c r="A30" s="168">
        <v>-1</v>
      </c>
      <c r="B30" s="92" t="s">
        <v>157</v>
      </c>
      <c r="C30" s="169"/>
      <c r="D30" s="170"/>
      <c r="E30" s="168"/>
      <c r="F30" s="45"/>
      <c r="G30" s="181"/>
      <c r="H30" s="98"/>
      <c r="I30" s="170"/>
    </row>
    <row r="31" spans="1:9" ht="12.75">
      <c r="A31" s="168"/>
      <c r="B31" s="92"/>
      <c r="C31" s="169"/>
      <c r="D31" s="170"/>
      <c r="E31" s="168"/>
      <c r="F31" s="45" t="s">
        <v>49</v>
      </c>
      <c r="G31" s="181"/>
      <c r="H31" s="104">
        <f>34164/523816</f>
        <v>0.06522137544481268</v>
      </c>
      <c r="I31" s="170"/>
    </row>
    <row r="32" spans="1:9" ht="12.75">
      <c r="A32" s="168" t="s">
        <v>54</v>
      </c>
      <c r="B32" s="92" t="s">
        <v>54</v>
      </c>
      <c r="C32" s="169" t="s">
        <v>54</v>
      </c>
      <c r="D32" s="170"/>
      <c r="E32" s="168"/>
      <c r="F32" s="226"/>
      <c r="G32" s="227"/>
      <c r="H32" s="180"/>
      <c r="I32" s="170"/>
    </row>
    <row r="33" spans="1:9" ht="12.75">
      <c r="A33" s="157">
        <f>SUM(A12:A32)</f>
        <v>11</v>
      </c>
      <c r="B33" s="106"/>
      <c r="C33" s="153">
        <f>SUM(C12:C32)</f>
        <v>12.4</v>
      </c>
      <c r="D33" s="183"/>
      <c r="E33" s="157">
        <f>SUM(E12:E32)</f>
        <v>11</v>
      </c>
      <c r="F33" s="154"/>
      <c r="G33" s="158"/>
      <c r="H33" s="191">
        <f>SUM(H12:H32)</f>
        <v>12.065221375444812</v>
      </c>
      <c r="I33" s="183"/>
    </row>
    <row r="34" spans="1:9" ht="24.75" customHeight="1">
      <c r="A34" s="469" t="s">
        <v>158</v>
      </c>
      <c r="B34" s="470"/>
      <c r="C34" s="470"/>
      <c r="D34" s="470"/>
      <c r="E34" s="470"/>
      <c r="F34" s="470"/>
      <c r="G34" s="470"/>
      <c r="H34" s="470"/>
      <c r="I34" s="470"/>
    </row>
    <row r="35" spans="1:9" ht="24" customHeight="1">
      <c r="A35" s="470"/>
      <c r="B35" s="470"/>
      <c r="C35" s="470"/>
      <c r="D35" s="470"/>
      <c r="E35" s="470"/>
      <c r="F35" s="470"/>
      <c r="G35" s="470"/>
      <c r="H35" s="470"/>
      <c r="I35" s="470"/>
    </row>
  </sheetData>
  <sheetProtection/>
  <mergeCells count="1">
    <mergeCell ref="A34:I3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21"/>
  <sheetViews>
    <sheetView zoomScalePageLayoutView="0" workbookViewId="0" topLeftCell="A1">
      <selection activeCell="H20" sqref="H20"/>
    </sheetView>
  </sheetViews>
  <sheetFormatPr defaultColWidth="9.33203125" defaultRowHeight="12.75"/>
  <cols>
    <col min="1" max="1" width="7.66015625" style="0" customWidth="1"/>
    <col min="2" max="2" width="25.83203125" style="0" customWidth="1"/>
    <col min="3" max="3" width="9.33203125" style="0" customWidth="1"/>
    <col min="4" max="4" width="1.66796875" style="0" customWidth="1"/>
    <col min="5" max="5" width="6.33203125" style="85" bestFit="1" customWidth="1"/>
    <col min="6" max="6" width="20.5" style="28" bestFit="1" customWidth="1"/>
    <col min="7" max="7" width="24.16015625" style="21" customWidth="1"/>
    <col min="8" max="8" width="8.83203125" style="0" customWidth="1"/>
    <col min="9" max="9" width="2.16015625" style="0" customWidth="1"/>
  </cols>
  <sheetData>
    <row r="1" spans="1:9" s="5" customFormat="1" ht="12.75">
      <c r="A1" s="1" t="s">
        <v>0</v>
      </c>
      <c r="B1" s="6"/>
      <c r="C1" s="6"/>
      <c r="D1" s="6"/>
      <c r="E1" s="112"/>
      <c r="F1" s="17"/>
      <c r="G1" s="18"/>
      <c r="H1" s="113"/>
      <c r="I1" s="6"/>
    </row>
    <row r="2" spans="1:9" s="5" customFormat="1" ht="12.75">
      <c r="A2" s="6"/>
      <c r="B2" s="6"/>
      <c r="C2" s="6"/>
      <c r="D2" s="6"/>
      <c r="E2" s="112"/>
      <c r="F2" s="17"/>
      <c r="G2" s="18"/>
      <c r="H2" s="113"/>
      <c r="I2" s="6"/>
    </row>
    <row r="3" spans="1:9" s="5" customFormat="1" ht="12.75">
      <c r="A3" s="1" t="s">
        <v>1</v>
      </c>
      <c r="B3" s="6"/>
      <c r="C3" s="1"/>
      <c r="D3" s="1"/>
      <c r="E3" s="112"/>
      <c r="F3" s="17"/>
      <c r="G3" s="18"/>
      <c r="H3" s="113"/>
      <c r="I3" s="1"/>
    </row>
    <row r="4" spans="1:8" s="5" customFormat="1" ht="12.75">
      <c r="A4" s="1" t="s">
        <v>73</v>
      </c>
      <c r="E4" s="112"/>
      <c r="F4" s="17"/>
      <c r="G4" s="18"/>
      <c r="H4" s="113"/>
    </row>
    <row r="5" spans="5:8" s="5" customFormat="1" ht="12.75">
      <c r="E5" s="112"/>
      <c r="F5" s="17"/>
      <c r="G5" s="18"/>
      <c r="H5" s="113"/>
    </row>
    <row r="6" spans="1:8" s="5" customFormat="1" ht="12.75">
      <c r="A6" s="1" t="s">
        <v>35</v>
      </c>
      <c r="E6" s="112"/>
      <c r="F6" s="17"/>
      <c r="G6" s="18"/>
      <c r="H6" s="113"/>
    </row>
    <row r="7" spans="5:8" s="5" customFormat="1" ht="12.75">
      <c r="E7" s="112"/>
      <c r="F7" s="17"/>
      <c r="G7" s="18"/>
      <c r="H7" s="113"/>
    </row>
    <row r="8" spans="1:8" s="5" customFormat="1" ht="12.75">
      <c r="A8" s="1" t="s">
        <v>159</v>
      </c>
      <c r="E8" s="112"/>
      <c r="F8" s="17"/>
      <c r="G8" s="18"/>
      <c r="H8" s="113"/>
    </row>
    <row r="9" spans="1:9" s="228" customFormat="1" ht="25.5">
      <c r="A9" s="167"/>
      <c r="B9" s="46" t="s">
        <v>37</v>
      </c>
      <c r="C9" s="167"/>
      <c r="D9" s="167"/>
      <c r="E9" s="90"/>
      <c r="F9" s="66" t="s">
        <v>34</v>
      </c>
      <c r="G9" s="22"/>
      <c r="H9" s="47"/>
      <c r="I9" s="167"/>
    </row>
    <row r="10" spans="1:9" s="4" customFormat="1" ht="12.75">
      <c r="A10" s="46"/>
      <c r="B10" s="167"/>
      <c r="C10" s="46" t="s">
        <v>4</v>
      </c>
      <c r="D10" s="46"/>
      <c r="E10" s="90"/>
      <c r="F10" s="29"/>
      <c r="G10" s="22"/>
      <c r="H10" s="47"/>
      <c r="I10" s="46"/>
    </row>
    <row r="11" spans="1:9" s="15" customFormat="1" ht="12.75">
      <c r="A11" s="101">
        <v>1</v>
      </c>
      <c r="B11" s="102" t="s">
        <v>6</v>
      </c>
      <c r="C11" s="101">
        <f>+A11*1.3</f>
        <v>1.3</v>
      </c>
      <c r="D11" s="103"/>
      <c r="E11" s="40">
        <v>1</v>
      </c>
      <c r="F11" s="16" t="s">
        <v>6</v>
      </c>
      <c r="G11" s="94" t="s">
        <v>160</v>
      </c>
      <c r="H11" s="67">
        <v>1.3</v>
      </c>
      <c r="I11" s="103"/>
    </row>
    <row r="12" spans="1:9" s="15" customFormat="1" ht="25.5">
      <c r="A12" s="101"/>
      <c r="B12" s="102"/>
      <c r="C12" s="101"/>
      <c r="D12" s="103"/>
      <c r="E12" s="40">
        <v>3</v>
      </c>
      <c r="F12" s="16" t="s">
        <v>7</v>
      </c>
      <c r="G12" s="94" t="s">
        <v>161</v>
      </c>
      <c r="H12" s="67">
        <v>1.1</v>
      </c>
      <c r="I12" s="103"/>
    </row>
    <row r="13" spans="1:9" s="15" customFormat="1" ht="12.75">
      <c r="A13" s="101">
        <v>2</v>
      </c>
      <c r="B13" s="102" t="s">
        <v>11</v>
      </c>
      <c r="C13" s="229">
        <f>+A13*1</f>
        <v>2</v>
      </c>
      <c r="D13" s="230"/>
      <c r="E13" s="40"/>
      <c r="F13" s="16"/>
      <c r="G13" s="94" t="s">
        <v>162</v>
      </c>
      <c r="H13" s="74">
        <v>1.1</v>
      </c>
      <c r="I13" s="230"/>
    </row>
    <row r="14" spans="1:9" s="15" customFormat="1" ht="12.75">
      <c r="A14" s="101"/>
      <c r="B14" s="102"/>
      <c r="C14" s="101"/>
      <c r="D14" s="103"/>
      <c r="E14" s="40"/>
      <c r="F14" s="16"/>
      <c r="G14" s="94" t="s">
        <v>163</v>
      </c>
      <c r="H14" s="74">
        <v>1.1</v>
      </c>
      <c r="I14" s="103"/>
    </row>
    <row r="15" spans="1:9" s="15" customFormat="1" ht="12.75">
      <c r="A15" s="101">
        <v>3</v>
      </c>
      <c r="B15" s="102" t="s">
        <v>14</v>
      </c>
      <c r="C15" s="101">
        <f>+A15*0.9</f>
        <v>2.7</v>
      </c>
      <c r="D15" s="103"/>
      <c r="E15" s="40">
        <v>2</v>
      </c>
      <c r="F15" s="16" t="s">
        <v>11</v>
      </c>
      <c r="G15" s="94" t="s">
        <v>164</v>
      </c>
      <c r="H15" s="74">
        <v>1</v>
      </c>
      <c r="I15" s="103"/>
    </row>
    <row r="16" spans="1:9" s="15" customFormat="1" ht="12.75">
      <c r="A16" s="101"/>
      <c r="B16" s="102"/>
      <c r="C16" s="231"/>
      <c r="D16" s="103"/>
      <c r="E16" s="40"/>
      <c r="F16" s="16"/>
      <c r="G16" s="94" t="s">
        <v>165</v>
      </c>
      <c r="H16" s="74">
        <v>1</v>
      </c>
      <c r="I16" s="103"/>
    </row>
    <row r="17" spans="1:9" s="15" customFormat="1" ht="12.75">
      <c r="A17" s="101"/>
      <c r="B17" s="102" t="s">
        <v>166</v>
      </c>
      <c r="C17" s="101"/>
      <c r="D17" s="103"/>
      <c r="E17" s="40"/>
      <c r="F17" s="16"/>
      <c r="G17" s="94"/>
      <c r="H17" s="67"/>
      <c r="I17" s="103"/>
    </row>
    <row r="18" spans="1:9" s="15" customFormat="1" ht="28.5" customHeight="1">
      <c r="A18" s="101"/>
      <c r="B18" s="102"/>
      <c r="C18" s="101"/>
      <c r="D18" s="103"/>
      <c r="E18" s="40"/>
      <c r="F18" s="16" t="s">
        <v>167</v>
      </c>
      <c r="G18" s="45" t="s">
        <v>168</v>
      </c>
      <c r="H18" s="67"/>
      <c r="I18" s="103"/>
    </row>
    <row r="19" spans="1:9" s="15" customFormat="1" ht="25.5">
      <c r="A19" s="101"/>
      <c r="B19" s="102" t="s">
        <v>18</v>
      </c>
      <c r="C19" s="232">
        <v>0.2</v>
      </c>
      <c r="D19" s="233"/>
      <c r="E19" s="150"/>
      <c r="F19" s="61" t="s">
        <v>18</v>
      </c>
      <c r="G19" s="94"/>
      <c r="H19" s="193">
        <f>142170/523816</f>
        <v>0.271412098904959</v>
      </c>
      <c r="I19" s="233"/>
    </row>
    <row r="20" spans="1:9" s="4" customFormat="1" ht="12.75">
      <c r="A20" s="105">
        <f>SUM(A11:A19)</f>
        <v>6</v>
      </c>
      <c r="B20" s="106"/>
      <c r="C20" s="105">
        <f>SUM(C11:C19)</f>
        <v>6.2</v>
      </c>
      <c r="D20" s="106"/>
      <c r="E20" s="234">
        <f>SUM(E11:E19)</f>
        <v>6</v>
      </c>
      <c r="F20" s="106"/>
      <c r="G20" s="63"/>
      <c r="H20" s="111">
        <f>SUM(H11:H19)</f>
        <v>6.871412098904959</v>
      </c>
      <c r="I20" s="106"/>
    </row>
    <row r="21" spans="5:8" s="4" customFormat="1" ht="12.75">
      <c r="E21" s="41"/>
      <c r="G21" s="235"/>
      <c r="H21" s="236"/>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Rhodes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Rhodes Staff</dc:creator>
  <cp:keywords/>
  <dc:description/>
  <cp:lastModifiedBy>H Averbuch</cp:lastModifiedBy>
  <cp:lastPrinted>2015-06-11T14:08:33Z</cp:lastPrinted>
  <dcterms:created xsi:type="dcterms:W3CDTF">2008-07-14T13:14:26Z</dcterms:created>
  <dcterms:modified xsi:type="dcterms:W3CDTF">2015-06-25T08:06:22Z</dcterms:modified>
  <cp:category/>
  <cp:version/>
  <cp:contentType/>
  <cp:contentStatus/>
</cp:coreProperties>
</file>